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8\2018. I. félévi beszámoló\KT anyag\"/>
    </mc:Choice>
  </mc:AlternateContent>
  <bookViews>
    <workbookView xWindow="0" yWindow="0" windowWidth="28800" windowHeight="11430" tabRatio="599" firstSheet="1" activeTab="7"/>
  </bookViews>
  <sheets>
    <sheet name="1 melléklet Önk" sheetId="23" r:id="rId1"/>
    <sheet name="1 melléklet Hiv" sheetId="31" r:id="rId2"/>
    <sheet name="1 melléklet MŰv Kp" sheetId="32" r:id="rId3"/>
    <sheet name="1 melléklet szoc kp" sheetId="33" r:id="rId4"/>
    <sheet name="1 melléklet óvoda" sheetId="34" r:id="rId5"/>
    <sheet name="1 melléklet VG" sheetId="35" r:id="rId6"/>
    <sheet name="1 melléklet mindö" sheetId="36" r:id="rId7"/>
    <sheet name="2 melléklet" sheetId="17" r:id="rId8"/>
    <sheet name="3 melléklet" sheetId="3" r:id="rId9"/>
    <sheet name="4 tábla segély " sheetId="27" r:id="rId10"/>
    <sheet name="5 mell adó" sheetId="26" r:id="rId11"/>
    <sheet name="6 mell " sheetId="37" r:id="rId12"/>
  </sheets>
  <externalReferences>
    <externalReference r:id="rId13"/>
  </externalReferences>
  <definedNames>
    <definedName name="BuiltIn_Print_Area___1" localSheetId="1">#REF!</definedName>
    <definedName name="BuiltIn_Print_Area___1" localSheetId="6">#REF!</definedName>
    <definedName name="BuiltIn_Print_Area___1" localSheetId="2">#REF!</definedName>
    <definedName name="BuiltIn_Print_Area___1" localSheetId="4">#REF!</definedName>
    <definedName name="BuiltIn_Print_Area___1" localSheetId="3">#REF!</definedName>
    <definedName name="BuiltIn_Print_Area___1" localSheetId="5">#REF!</definedName>
    <definedName name="BuiltIn_Print_Area___1" localSheetId="11">#REF!</definedName>
    <definedName name="BuiltIn_Print_Area___1">#REF!</definedName>
    <definedName name="BuiltIn_Print_Area___3">"$2_tábla.$a$1:$iv$#ref!"</definedName>
    <definedName name="BuiltIn_Print_Titles___1" localSheetId="1">#REF!</definedName>
    <definedName name="BuiltIn_Print_Titles___1" localSheetId="6">#REF!</definedName>
    <definedName name="BuiltIn_Print_Titles___1" localSheetId="2">#REF!</definedName>
    <definedName name="BuiltIn_Print_Titles___1" localSheetId="4">#REF!</definedName>
    <definedName name="BuiltIn_Print_Titles___1" localSheetId="3">#REF!</definedName>
    <definedName name="BuiltIn_Print_Titles___1" localSheetId="5">#REF!</definedName>
    <definedName name="BuiltIn_Print_Titles___1" localSheetId="11">#REF!</definedName>
    <definedName name="BuiltIn_Print_Titles___1">#REF!</definedName>
    <definedName name="BuiltIn_Print_Titles___3" localSheetId="1">#REF!</definedName>
    <definedName name="BuiltIn_Print_Titles___3" localSheetId="6">#REF!</definedName>
    <definedName name="BuiltIn_Print_Titles___3" localSheetId="2">#REF!</definedName>
    <definedName name="BuiltIn_Print_Titles___3" localSheetId="4">#REF!</definedName>
    <definedName name="BuiltIn_Print_Titles___3" localSheetId="3">#REF!</definedName>
    <definedName name="BuiltIn_Print_Titles___3" localSheetId="5">#REF!</definedName>
    <definedName name="BuiltIn_Print_Titles___3" localSheetId="11">#REF!</definedName>
    <definedName name="BuiltIn_Print_Titles___3">#REF!</definedName>
    <definedName name="BuiltIn_Print_Titles___4" localSheetId="1">#REF!</definedName>
    <definedName name="BuiltIn_Print_Titles___4" localSheetId="6">#REF!</definedName>
    <definedName name="BuiltIn_Print_Titles___4" localSheetId="2">#REF!</definedName>
    <definedName name="BuiltIn_Print_Titles___4" localSheetId="4">#REF!</definedName>
    <definedName name="BuiltIn_Print_Titles___4" localSheetId="3">#REF!</definedName>
    <definedName name="BuiltIn_Print_Titles___4" localSheetId="5">#REF!</definedName>
    <definedName name="BuiltIn_Print_Titles___4" localSheetId="11">#REF!</definedName>
    <definedName name="BuiltIn_Print_Titles___4">#REF!</definedName>
    <definedName name="BuiltIn_Print_Titles___6" localSheetId="1">#REF!</definedName>
    <definedName name="BuiltIn_Print_Titles___6" localSheetId="6">#REF!</definedName>
    <definedName name="BuiltIn_Print_Titles___6" localSheetId="2">#REF!</definedName>
    <definedName name="BuiltIn_Print_Titles___6" localSheetId="4">#REF!</definedName>
    <definedName name="BuiltIn_Print_Titles___6" localSheetId="3">#REF!</definedName>
    <definedName name="BuiltIn_Print_Titles___6" localSheetId="5">#REF!</definedName>
    <definedName name="BuiltIn_Print_Titles___6">#REF!</definedName>
    <definedName name="enczi">[1]rszakfössz!$D$123</definedName>
    <definedName name="_xlnm.Print_Titles" localSheetId="1">'1 melléklet Hiv'!$A:$B</definedName>
    <definedName name="_xlnm.Print_Titles" localSheetId="6">'1 melléklet mindö'!$A:$B</definedName>
    <definedName name="_xlnm.Print_Titles" localSheetId="2">'1 melléklet MŰv Kp'!$A:$B</definedName>
    <definedName name="_xlnm.Print_Titles" localSheetId="4">'1 melléklet óvoda'!$A:$B</definedName>
    <definedName name="_xlnm.Print_Titles" localSheetId="0">'1 melléklet Önk'!$A:$B</definedName>
    <definedName name="_xlnm.Print_Titles" localSheetId="3">'1 melléklet szoc kp'!$A:$B</definedName>
    <definedName name="_xlnm.Print_Titles" localSheetId="5">'1 melléklet VG'!$A:$B</definedName>
    <definedName name="_xlnm.Print_Titles" localSheetId="9">'4 tábla segély '!$A:$A,'4 tábla segély '!$4:$4</definedName>
    <definedName name="_xlnm.Print_Titles" localSheetId="10">'5 mell adó'!$A:$A</definedName>
    <definedName name="_xlnm.Print_Area" localSheetId="1">'1 melléklet Hiv'!$B$1:$K$58</definedName>
    <definedName name="_xlnm.Print_Area" localSheetId="6">'1 melléklet mindö'!$B$1:$K$58</definedName>
    <definedName name="_xlnm.Print_Area" localSheetId="2">'1 melléklet MŰv Kp'!$B$1:$K$58</definedName>
    <definedName name="_xlnm.Print_Area" localSheetId="4">'1 melléklet óvoda'!$B$1:$K$58</definedName>
    <definedName name="_xlnm.Print_Area" localSheetId="0">'1 melléklet Önk'!$B$1:$K$58</definedName>
    <definedName name="_xlnm.Print_Area" localSheetId="3">'1 melléklet szoc kp'!$B$1:$K$58</definedName>
    <definedName name="_xlnm.Print_Area" localSheetId="5">'1 melléklet VG'!$B$1:$K$58</definedName>
    <definedName name="_xlnm.Print_Area" localSheetId="7">'2 melléklet'!$A$1:$G$102</definedName>
    <definedName name="_xlnm.Print_Area" localSheetId="8">'3 melléklet'!$A$1:$E$23</definedName>
    <definedName name="_xlnm.Print_Area" localSheetId="9">'4 tábla segély '!$A$1:$Z$20</definedName>
    <definedName name="_xlnm.Print_Area" localSheetId="10">'5 mell adó'!$A$1:$M$16</definedName>
  </definedNames>
  <calcPr calcId="162913"/>
</workbook>
</file>

<file path=xl/calcChain.xml><?xml version="1.0" encoding="utf-8"?>
<calcChain xmlns="http://schemas.openxmlformats.org/spreadsheetml/2006/main">
  <c r="D36" i="17" l="1"/>
  <c r="F58" i="17" l="1"/>
  <c r="E58" i="17"/>
  <c r="D58" i="17"/>
  <c r="C58" i="17"/>
  <c r="B58" i="17"/>
  <c r="G57" i="17"/>
  <c r="G56" i="17"/>
  <c r="G55" i="17"/>
  <c r="G54" i="17"/>
  <c r="G53" i="17"/>
  <c r="G58" i="17" l="1"/>
  <c r="I19" i="37" l="1"/>
  <c r="J19" i="37" s="1"/>
  <c r="H19" i="37"/>
  <c r="G19" i="37"/>
  <c r="J17" i="37"/>
  <c r="J16" i="37"/>
  <c r="J15" i="37"/>
  <c r="J14" i="37"/>
  <c r="J13" i="37"/>
  <c r="J7" i="37"/>
  <c r="J6" i="37"/>
  <c r="I20" i="27"/>
  <c r="J20" i="27"/>
  <c r="K20" i="27"/>
  <c r="L20" i="27"/>
  <c r="M20" i="27"/>
  <c r="N20" i="27"/>
  <c r="O20" i="27"/>
  <c r="P20" i="27"/>
  <c r="Q20" i="27"/>
  <c r="R20" i="27"/>
  <c r="S20" i="27"/>
  <c r="T20" i="27"/>
  <c r="U20" i="27"/>
  <c r="V20" i="27"/>
  <c r="W20" i="27"/>
  <c r="X20" i="27"/>
  <c r="Y20" i="27"/>
  <c r="H20" i="27"/>
  <c r="Y14" i="27"/>
  <c r="X14" i="27"/>
  <c r="W14" i="27"/>
  <c r="H14" i="27"/>
  <c r="I16" i="26" l="1"/>
  <c r="F84" i="17"/>
  <c r="E84" i="17"/>
  <c r="D84" i="17"/>
  <c r="C84" i="17"/>
  <c r="B84" i="17"/>
  <c r="C65" i="17" l="1"/>
  <c r="D65" i="17"/>
  <c r="E65" i="17"/>
  <c r="F65" i="17"/>
  <c r="B65" i="17"/>
  <c r="G63" i="17"/>
  <c r="C62" i="17"/>
  <c r="D62" i="17"/>
  <c r="E62" i="17"/>
  <c r="F62" i="17"/>
  <c r="G62" i="17" s="1"/>
  <c r="B62" i="17"/>
  <c r="G59" i="17"/>
  <c r="G60" i="17"/>
  <c r="H38" i="36"/>
  <c r="H44" i="36"/>
  <c r="H50" i="36"/>
  <c r="D53" i="23"/>
  <c r="D53" i="36" s="1"/>
  <c r="E53" i="23"/>
  <c r="F53" i="23"/>
  <c r="G53" i="23"/>
  <c r="G53" i="36" s="1"/>
  <c r="D54" i="23"/>
  <c r="E54" i="23"/>
  <c r="F54" i="23"/>
  <c r="G54" i="23"/>
  <c r="C54" i="23"/>
  <c r="F53" i="36"/>
  <c r="E53" i="36"/>
  <c r="I53" i="36"/>
  <c r="J53" i="36"/>
  <c r="K53" i="36"/>
  <c r="D54" i="36"/>
  <c r="E54" i="36"/>
  <c r="F54" i="36"/>
  <c r="G54" i="36"/>
  <c r="I54" i="36"/>
  <c r="J54" i="36"/>
  <c r="K54" i="36"/>
  <c r="H57" i="36"/>
  <c r="H56" i="36"/>
  <c r="H52" i="36"/>
  <c r="H51" i="36"/>
  <c r="H49" i="36"/>
  <c r="H48" i="36"/>
  <c r="H47" i="36"/>
  <c r="H45" i="36"/>
  <c r="H40" i="36"/>
  <c r="H37" i="36"/>
  <c r="H35" i="36"/>
  <c r="H31" i="36"/>
  <c r="H30" i="36"/>
  <c r="H29" i="36"/>
  <c r="H28" i="36"/>
  <c r="H27" i="36"/>
  <c r="H26" i="36"/>
  <c r="H25" i="36"/>
  <c r="H24" i="36"/>
  <c r="H23" i="36"/>
  <c r="H22" i="36"/>
  <c r="H21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C9" i="36"/>
  <c r="D9" i="36"/>
  <c r="E9" i="36"/>
  <c r="F9" i="36"/>
  <c r="G9" i="36"/>
  <c r="I9" i="36"/>
  <c r="J9" i="36"/>
  <c r="K9" i="36"/>
  <c r="C10" i="36"/>
  <c r="D10" i="36"/>
  <c r="E10" i="36"/>
  <c r="F10" i="36"/>
  <c r="G10" i="36"/>
  <c r="I10" i="36"/>
  <c r="J10" i="36"/>
  <c r="K10" i="36"/>
  <c r="C11" i="36"/>
  <c r="D11" i="36"/>
  <c r="E11" i="36"/>
  <c r="F11" i="36"/>
  <c r="G11" i="36"/>
  <c r="I11" i="36"/>
  <c r="J11" i="36"/>
  <c r="K11" i="36"/>
  <c r="C12" i="36"/>
  <c r="D12" i="36"/>
  <c r="E12" i="36"/>
  <c r="F12" i="36"/>
  <c r="G12" i="36"/>
  <c r="I12" i="36"/>
  <c r="J12" i="36"/>
  <c r="K12" i="36"/>
  <c r="C13" i="36"/>
  <c r="D13" i="36"/>
  <c r="E13" i="36"/>
  <c r="F13" i="36"/>
  <c r="G13" i="36"/>
  <c r="I13" i="36"/>
  <c r="J13" i="36"/>
  <c r="K13" i="36"/>
  <c r="C14" i="36"/>
  <c r="D14" i="36"/>
  <c r="E14" i="36"/>
  <c r="F14" i="36"/>
  <c r="G14" i="36"/>
  <c r="I14" i="36"/>
  <c r="J14" i="36"/>
  <c r="K14" i="36"/>
  <c r="C15" i="36"/>
  <c r="D15" i="36"/>
  <c r="E15" i="36"/>
  <c r="F15" i="36"/>
  <c r="G15" i="36"/>
  <c r="I15" i="36"/>
  <c r="J15" i="36"/>
  <c r="K15" i="36"/>
  <c r="C16" i="36"/>
  <c r="D16" i="36"/>
  <c r="E16" i="36"/>
  <c r="F16" i="36"/>
  <c r="G16" i="36"/>
  <c r="I16" i="36"/>
  <c r="J16" i="36"/>
  <c r="K16" i="36"/>
  <c r="C17" i="36"/>
  <c r="D17" i="36"/>
  <c r="E17" i="36"/>
  <c r="F17" i="36"/>
  <c r="G17" i="36"/>
  <c r="I17" i="36"/>
  <c r="J17" i="36"/>
  <c r="K17" i="36"/>
  <c r="C18" i="36"/>
  <c r="D18" i="36"/>
  <c r="E18" i="36"/>
  <c r="F18" i="36"/>
  <c r="G18" i="36"/>
  <c r="I18" i="36"/>
  <c r="J18" i="36"/>
  <c r="K18" i="36"/>
  <c r="C19" i="36"/>
  <c r="D19" i="36"/>
  <c r="E19" i="36"/>
  <c r="F19" i="36"/>
  <c r="G19" i="36"/>
  <c r="I19" i="36"/>
  <c r="J19" i="36"/>
  <c r="K19" i="36"/>
  <c r="C20" i="36"/>
  <c r="D20" i="36"/>
  <c r="E20" i="36"/>
  <c r="F20" i="36"/>
  <c r="G20" i="36"/>
  <c r="I20" i="36"/>
  <c r="J20" i="36"/>
  <c r="K20" i="36"/>
  <c r="C21" i="36"/>
  <c r="D21" i="36"/>
  <c r="E21" i="36"/>
  <c r="F21" i="36"/>
  <c r="G21" i="36"/>
  <c r="I21" i="36"/>
  <c r="J21" i="36"/>
  <c r="K21" i="36"/>
  <c r="C22" i="36"/>
  <c r="D22" i="36"/>
  <c r="E22" i="36"/>
  <c r="F22" i="36"/>
  <c r="G22" i="36"/>
  <c r="I22" i="36"/>
  <c r="J22" i="36"/>
  <c r="K22" i="36"/>
  <c r="C23" i="36"/>
  <c r="D23" i="36"/>
  <c r="E23" i="36"/>
  <c r="F23" i="36"/>
  <c r="G23" i="36"/>
  <c r="I23" i="36"/>
  <c r="J23" i="36"/>
  <c r="K23" i="36"/>
  <c r="C24" i="36"/>
  <c r="D24" i="36"/>
  <c r="E24" i="36"/>
  <c r="F24" i="36"/>
  <c r="G24" i="36"/>
  <c r="I24" i="36"/>
  <c r="J24" i="36"/>
  <c r="K24" i="36"/>
  <c r="C25" i="36"/>
  <c r="D25" i="36"/>
  <c r="E25" i="36"/>
  <c r="F25" i="36"/>
  <c r="G25" i="36"/>
  <c r="I25" i="36"/>
  <c r="J25" i="36"/>
  <c r="K25" i="36"/>
  <c r="C26" i="36"/>
  <c r="D26" i="36"/>
  <c r="E26" i="36"/>
  <c r="F26" i="36"/>
  <c r="G26" i="36"/>
  <c r="I26" i="36"/>
  <c r="J26" i="36"/>
  <c r="K26" i="36"/>
  <c r="C27" i="36"/>
  <c r="D27" i="36"/>
  <c r="E27" i="36"/>
  <c r="F27" i="36"/>
  <c r="G27" i="36"/>
  <c r="I27" i="36"/>
  <c r="J27" i="36"/>
  <c r="K27" i="36"/>
  <c r="C28" i="36"/>
  <c r="D28" i="36"/>
  <c r="E28" i="36"/>
  <c r="F28" i="36"/>
  <c r="G28" i="36"/>
  <c r="I28" i="36"/>
  <c r="J28" i="36"/>
  <c r="K28" i="36"/>
  <c r="C29" i="36"/>
  <c r="D29" i="36"/>
  <c r="E29" i="36"/>
  <c r="F29" i="36"/>
  <c r="G29" i="36"/>
  <c r="I29" i="36"/>
  <c r="J29" i="36"/>
  <c r="K29" i="36"/>
  <c r="C30" i="36"/>
  <c r="D30" i="36"/>
  <c r="E30" i="36"/>
  <c r="F30" i="36"/>
  <c r="G30" i="36"/>
  <c r="I30" i="36"/>
  <c r="J30" i="36"/>
  <c r="K30" i="36"/>
  <c r="C31" i="36"/>
  <c r="D31" i="36"/>
  <c r="E31" i="36"/>
  <c r="F31" i="36"/>
  <c r="G31" i="36"/>
  <c r="I31" i="36"/>
  <c r="J31" i="36"/>
  <c r="K31" i="36"/>
  <c r="C33" i="36"/>
  <c r="D33" i="36"/>
  <c r="E33" i="36"/>
  <c r="F33" i="36"/>
  <c r="G33" i="36"/>
  <c r="I33" i="36"/>
  <c r="J33" i="36"/>
  <c r="K33" i="36"/>
  <c r="C34" i="36"/>
  <c r="D34" i="36"/>
  <c r="E34" i="36"/>
  <c r="F34" i="36"/>
  <c r="G34" i="36"/>
  <c r="I34" i="36"/>
  <c r="J34" i="36"/>
  <c r="K34" i="36"/>
  <c r="C35" i="36"/>
  <c r="D35" i="36"/>
  <c r="E35" i="36"/>
  <c r="F35" i="36"/>
  <c r="G35" i="36"/>
  <c r="I35" i="36"/>
  <c r="J35" i="36"/>
  <c r="K35" i="36"/>
  <c r="C36" i="36"/>
  <c r="D36" i="36"/>
  <c r="E36" i="36"/>
  <c r="F36" i="36"/>
  <c r="G36" i="36"/>
  <c r="I36" i="36"/>
  <c r="J36" i="36"/>
  <c r="K36" i="36"/>
  <c r="C37" i="36"/>
  <c r="D37" i="36"/>
  <c r="E37" i="36"/>
  <c r="F37" i="36"/>
  <c r="G37" i="36"/>
  <c r="I37" i="36"/>
  <c r="J37" i="36"/>
  <c r="K37" i="36"/>
  <c r="C38" i="36"/>
  <c r="D38" i="36"/>
  <c r="E38" i="36"/>
  <c r="F38" i="36"/>
  <c r="G38" i="36"/>
  <c r="I38" i="36"/>
  <c r="J38" i="36"/>
  <c r="K38" i="36"/>
  <c r="C39" i="36"/>
  <c r="D39" i="36"/>
  <c r="E39" i="36"/>
  <c r="F39" i="36"/>
  <c r="G39" i="36"/>
  <c r="I39" i="36"/>
  <c r="J39" i="36"/>
  <c r="K39" i="36"/>
  <c r="C40" i="36"/>
  <c r="D40" i="36"/>
  <c r="E40" i="36"/>
  <c r="F40" i="36"/>
  <c r="G40" i="36"/>
  <c r="I40" i="36"/>
  <c r="J40" i="36"/>
  <c r="K40" i="36"/>
  <c r="C42" i="36"/>
  <c r="D42" i="36"/>
  <c r="E42" i="36"/>
  <c r="F42" i="36"/>
  <c r="G42" i="36"/>
  <c r="I42" i="36"/>
  <c r="J42" i="36"/>
  <c r="K42" i="36"/>
  <c r="C43" i="36"/>
  <c r="D43" i="36"/>
  <c r="E43" i="36"/>
  <c r="F43" i="36"/>
  <c r="G43" i="36"/>
  <c r="I43" i="36"/>
  <c r="J43" i="36"/>
  <c r="K43" i="36"/>
  <c r="C44" i="36"/>
  <c r="D44" i="36"/>
  <c r="E44" i="36"/>
  <c r="F44" i="36"/>
  <c r="G44" i="36"/>
  <c r="I44" i="36"/>
  <c r="J44" i="36"/>
  <c r="K44" i="36"/>
  <c r="C45" i="36"/>
  <c r="D45" i="36"/>
  <c r="E45" i="36"/>
  <c r="F45" i="36"/>
  <c r="G45" i="36"/>
  <c r="I45" i="36"/>
  <c r="J45" i="36"/>
  <c r="K45" i="36"/>
  <c r="C46" i="36"/>
  <c r="D46" i="36"/>
  <c r="E46" i="36"/>
  <c r="F46" i="36"/>
  <c r="G46" i="36"/>
  <c r="I46" i="36"/>
  <c r="J46" i="36"/>
  <c r="K46" i="36"/>
  <c r="C47" i="36"/>
  <c r="D47" i="36"/>
  <c r="E47" i="36"/>
  <c r="F47" i="36"/>
  <c r="G47" i="36"/>
  <c r="I47" i="36"/>
  <c r="J47" i="36"/>
  <c r="K47" i="36"/>
  <c r="C48" i="36"/>
  <c r="D48" i="36"/>
  <c r="E48" i="36"/>
  <c r="F48" i="36"/>
  <c r="G48" i="36"/>
  <c r="I48" i="36"/>
  <c r="J48" i="36"/>
  <c r="K48" i="36"/>
  <c r="C49" i="36"/>
  <c r="D49" i="36"/>
  <c r="E49" i="36"/>
  <c r="F49" i="36"/>
  <c r="G49" i="36"/>
  <c r="I49" i="36"/>
  <c r="J49" i="36"/>
  <c r="K49" i="36"/>
  <c r="C50" i="36"/>
  <c r="D50" i="36"/>
  <c r="E50" i="36"/>
  <c r="F50" i="36"/>
  <c r="G50" i="36"/>
  <c r="I50" i="36"/>
  <c r="J50" i="36"/>
  <c r="K50" i="36"/>
  <c r="C51" i="36"/>
  <c r="D51" i="36"/>
  <c r="E51" i="36"/>
  <c r="F51" i="36"/>
  <c r="G51" i="36"/>
  <c r="I51" i="36"/>
  <c r="J51" i="36"/>
  <c r="K51" i="36"/>
  <c r="C52" i="36"/>
  <c r="D52" i="36"/>
  <c r="E52" i="36"/>
  <c r="F52" i="36"/>
  <c r="G52" i="36"/>
  <c r="I52" i="36"/>
  <c r="J52" i="36"/>
  <c r="K52" i="36"/>
  <c r="C53" i="36"/>
  <c r="C54" i="36"/>
  <c r="C56" i="36"/>
  <c r="D56" i="36"/>
  <c r="E56" i="36"/>
  <c r="F56" i="36"/>
  <c r="G56" i="36"/>
  <c r="I56" i="36"/>
  <c r="J56" i="36"/>
  <c r="K56" i="36"/>
  <c r="C57" i="36"/>
  <c r="D57" i="36"/>
  <c r="E57" i="36"/>
  <c r="F57" i="36"/>
  <c r="G57" i="36"/>
  <c r="I57" i="36"/>
  <c r="J57" i="36"/>
  <c r="K57" i="36"/>
  <c r="C58" i="36"/>
  <c r="D58" i="36"/>
  <c r="E58" i="36"/>
  <c r="F58" i="36"/>
  <c r="G58" i="36"/>
  <c r="I58" i="36"/>
  <c r="J58" i="36"/>
  <c r="K58" i="36"/>
  <c r="D8" i="36"/>
  <c r="E8" i="36"/>
  <c r="F8" i="36"/>
  <c r="G8" i="36"/>
  <c r="I8" i="36"/>
  <c r="J8" i="36"/>
  <c r="K8" i="36"/>
  <c r="C8" i="36"/>
  <c r="G65" i="17" l="1"/>
  <c r="H54" i="36"/>
  <c r="H53" i="36"/>
  <c r="I50" i="35"/>
  <c r="G50" i="35"/>
  <c r="H50" i="35" s="1"/>
  <c r="F50" i="35"/>
  <c r="E50" i="35"/>
  <c r="D50" i="35"/>
  <c r="C50" i="35"/>
  <c r="I49" i="35"/>
  <c r="I48" i="35"/>
  <c r="G48" i="35"/>
  <c r="H48" i="35" s="1"/>
  <c r="F48" i="35"/>
  <c r="D48" i="35"/>
  <c r="H44" i="35"/>
  <c r="I25" i="35" l="1"/>
  <c r="H25" i="35"/>
  <c r="I24" i="35"/>
  <c r="I23" i="35"/>
  <c r="H23" i="35"/>
  <c r="I15" i="35"/>
  <c r="H15" i="35"/>
  <c r="I10" i="35"/>
  <c r="H10" i="35"/>
  <c r="I9" i="35"/>
  <c r="H9" i="35"/>
  <c r="I8" i="35"/>
  <c r="H8" i="35"/>
  <c r="I58" i="35" l="1"/>
  <c r="I57" i="35"/>
  <c r="H57" i="35"/>
  <c r="I56" i="35"/>
  <c r="H56" i="35"/>
  <c r="I55" i="35"/>
  <c r="K47" i="35"/>
  <c r="K54" i="35" s="1"/>
  <c r="J47" i="35"/>
  <c r="J54" i="35" s="1"/>
  <c r="G47" i="35"/>
  <c r="H47" i="35" s="1"/>
  <c r="F47" i="35"/>
  <c r="E47" i="35"/>
  <c r="E48" i="35" s="1"/>
  <c r="D47" i="35"/>
  <c r="C47" i="35"/>
  <c r="I46" i="35"/>
  <c r="I45" i="35"/>
  <c r="H45" i="35"/>
  <c r="I44" i="35"/>
  <c r="I43" i="35"/>
  <c r="I42" i="35"/>
  <c r="I41" i="35"/>
  <c r="I39" i="35"/>
  <c r="C39" i="35"/>
  <c r="K37" i="35"/>
  <c r="J37" i="35"/>
  <c r="G37" i="35"/>
  <c r="F37" i="35"/>
  <c r="D37" i="35"/>
  <c r="C37" i="35"/>
  <c r="I36" i="35"/>
  <c r="I34" i="35"/>
  <c r="I33" i="35"/>
  <c r="I37" i="35" s="1"/>
  <c r="E33" i="35"/>
  <c r="E37" i="35" s="1"/>
  <c r="K30" i="35"/>
  <c r="K52" i="35" s="1"/>
  <c r="J30" i="35"/>
  <c r="G30" i="35"/>
  <c r="F30" i="35"/>
  <c r="F52" i="35" s="1"/>
  <c r="E30" i="35"/>
  <c r="D30" i="35"/>
  <c r="C30" i="35"/>
  <c r="I30" i="35"/>
  <c r="K26" i="35"/>
  <c r="K51" i="35" s="1"/>
  <c r="J26" i="35"/>
  <c r="J31" i="35" s="1"/>
  <c r="G26" i="35"/>
  <c r="F26" i="35"/>
  <c r="E26" i="35"/>
  <c r="E31" i="35" s="1"/>
  <c r="D26" i="35"/>
  <c r="D31" i="35" s="1"/>
  <c r="C26" i="35"/>
  <c r="I26" i="35"/>
  <c r="K18" i="35"/>
  <c r="J18" i="35"/>
  <c r="G18" i="35"/>
  <c r="F18" i="35"/>
  <c r="E18" i="35"/>
  <c r="D18" i="35"/>
  <c r="C18" i="35"/>
  <c r="K14" i="35"/>
  <c r="K19" i="35" s="1"/>
  <c r="J14" i="35"/>
  <c r="J19" i="35" s="1"/>
  <c r="G14" i="35"/>
  <c r="F14" i="35"/>
  <c r="E14" i="35"/>
  <c r="D14" i="35"/>
  <c r="C14" i="35"/>
  <c r="I13" i="35"/>
  <c r="I12" i="35"/>
  <c r="I14" i="35"/>
  <c r="I56" i="34"/>
  <c r="C54" i="35" l="1"/>
  <c r="C48" i="35"/>
  <c r="I47" i="35"/>
  <c r="F54" i="35"/>
  <c r="G54" i="35"/>
  <c r="D54" i="35"/>
  <c r="D51" i="35"/>
  <c r="C19" i="35"/>
  <c r="G19" i="35"/>
  <c r="C52" i="35"/>
  <c r="G52" i="35"/>
  <c r="H52" i="35" s="1"/>
  <c r="E19" i="35"/>
  <c r="E53" i="35" s="1"/>
  <c r="F19" i="35"/>
  <c r="H18" i="35"/>
  <c r="D52" i="35"/>
  <c r="J52" i="35"/>
  <c r="J53" i="35"/>
  <c r="I18" i="35"/>
  <c r="I52" i="35" s="1"/>
  <c r="E52" i="35"/>
  <c r="C51" i="35"/>
  <c r="H14" i="35"/>
  <c r="F51" i="35"/>
  <c r="G51" i="35"/>
  <c r="I31" i="35"/>
  <c r="I51" i="35"/>
  <c r="H19" i="35"/>
  <c r="I54" i="35"/>
  <c r="E54" i="35"/>
  <c r="F31" i="35"/>
  <c r="C31" i="35"/>
  <c r="G31" i="35"/>
  <c r="K31" i="35"/>
  <c r="K53" i="35" s="1"/>
  <c r="E51" i="35"/>
  <c r="H26" i="35"/>
  <c r="J51" i="35"/>
  <c r="D19" i="35"/>
  <c r="D53" i="35" s="1"/>
  <c r="C53" i="35" l="1"/>
  <c r="H54" i="35"/>
  <c r="H51" i="35"/>
  <c r="I19" i="35"/>
  <c r="F53" i="35"/>
  <c r="I53" i="35"/>
  <c r="H31" i="35"/>
  <c r="G53" i="35"/>
  <c r="H53" i="35" l="1"/>
  <c r="I10" i="34"/>
  <c r="H10" i="34"/>
  <c r="I9" i="34"/>
  <c r="H9" i="34"/>
  <c r="I8" i="34"/>
  <c r="H8" i="34"/>
  <c r="I58" i="34" l="1"/>
  <c r="I57" i="34"/>
  <c r="H56" i="34"/>
  <c r="I55" i="34"/>
  <c r="G50" i="34"/>
  <c r="H50" i="34" s="1"/>
  <c r="F50" i="34"/>
  <c r="E50" i="34"/>
  <c r="D50" i="34"/>
  <c r="C50" i="34"/>
  <c r="I49" i="34"/>
  <c r="K47" i="34"/>
  <c r="J47" i="34"/>
  <c r="J54" i="34" s="1"/>
  <c r="G47" i="34"/>
  <c r="G48" i="34" s="1"/>
  <c r="I48" i="34" s="1"/>
  <c r="F47" i="34"/>
  <c r="F48" i="34" s="1"/>
  <c r="E47" i="34"/>
  <c r="E48" i="34" s="1"/>
  <c r="D47" i="34"/>
  <c r="D54" i="34" s="1"/>
  <c r="C47" i="34"/>
  <c r="C48" i="34" s="1"/>
  <c r="I46" i="34"/>
  <c r="I45" i="34"/>
  <c r="H45" i="34"/>
  <c r="I44" i="34"/>
  <c r="I50" i="34" s="1"/>
  <c r="H44" i="34"/>
  <c r="I43" i="34"/>
  <c r="K37" i="34"/>
  <c r="K54" i="34" s="1"/>
  <c r="J37" i="34"/>
  <c r="G37" i="34"/>
  <c r="F37" i="34"/>
  <c r="F54" i="34" s="1"/>
  <c r="D37" i="34"/>
  <c r="C37" i="34"/>
  <c r="I36" i="34"/>
  <c r="I34" i="34"/>
  <c r="I33" i="34"/>
  <c r="I37" i="34" s="1"/>
  <c r="E33" i="34"/>
  <c r="E37" i="34" s="1"/>
  <c r="K31" i="34"/>
  <c r="K53" i="34" s="1"/>
  <c r="K30" i="34"/>
  <c r="J30" i="34"/>
  <c r="J52" i="34" s="1"/>
  <c r="I30" i="34"/>
  <c r="G30" i="34"/>
  <c r="F30" i="34"/>
  <c r="E30" i="34"/>
  <c r="D30" i="34"/>
  <c r="D52" i="34" s="1"/>
  <c r="C30" i="34"/>
  <c r="K26" i="34"/>
  <c r="K51" i="34" s="1"/>
  <c r="J26" i="34"/>
  <c r="J31" i="34" s="1"/>
  <c r="G26" i="34"/>
  <c r="F26" i="34"/>
  <c r="F31" i="34" s="1"/>
  <c r="E26" i="34"/>
  <c r="E31" i="34" s="1"/>
  <c r="D26" i="34"/>
  <c r="D31" i="34" s="1"/>
  <c r="C26" i="34"/>
  <c r="I25" i="34"/>
  <c r="H25" i="34"/>
  <c r="I24" i="34"/>
  <c r="I23" i="34"/>
  <c r="H23" i="34"/>
  <c r="K18" i="34"/>
  <c r="K52" i="34" s="1"/>
  <c r="J18" i="34"/>
  <c r="G18" i="34"/>
  <c r="I18" i="34" s="1"/>
  <c r="F18" i="34"/>
  <c r="E18" i="34"/>
  <c r="D18" i="34"/>
  <c r="C18" i="34"/>
  <c r="I15" i="34"/>
  <c r="H15" i="34"/>
  <c r="K14" i="34"/>
  <c r="K19" i="34" s="1"/>
  <c r="J14" i="34"/>
  <c r="J19" i="34" s="1"/>
  <c r="G14" i="34"/>
  <c r="H14" i="34" s="1"/>
  <c r="F14" i="34"/>
  <c r="F19" i="34" s="1"/>
  <c r="E14" i="34"/>
  <c r="E19" i="34" s="1"/>
  <c r="D14" i="34"/>
  <c r="D19" i="34" s="1"/>
  <c r="C14" i="34"/>
  <c r="I14" i="34"/>
  <c r="I10" i="33"/>
  <c r="H10" i="33"/>
  <c r="I9" i="33"/>
  <c r="H9" i="33"/>
  <c r="I8" i="33"/>
  <c r="H8" i="33"/>
  <c r="I47" i="34" l="1"/>
  <c r="I54" i="34" s="1"/>
  <c r="G54" i="34"/>
  <c r="H54" i="34"/>
  <c r="H47" i="34"/>
  <c r="E54" i="34"/>
  <c r="C54" i="34"/>
  <c r="I26" i="34"/>
  <c r="I31" i="34" s="1"/>
  <c r="H26" i="34"/>
  <c r="G52" i="34"/>
  <c r="H52" i="34" s="1"/>
  <c r="F52" i="34"/>
  <c r="E52" i="34"/>
  <c r="C19" i="34"/>
  <c r="C52" i="34"/>
  <c r="C51" i="34"/>
  <c r="G51" i="34"/>
  <c r="D53" i="34"/>
  <c r="I52" i="34"/>
  <c r="I19" i="34"/>
  <c r="E53" i="34"/>
  <c r="J53" i="34"/>
  <c r="F53" i="34"/>
  <c r="C31" i="34"/>
  <c r="G31" i="34"/>
  <c r="D51" i="34"/>
  <c r="H18" i="34"/>
  <c r="G19" i="34"/>
  <c r="H19" i="34" s="1"/>
  <c r="D48" i="34"/>
  <c r="H48" i="34"/>
  <c r="E51" i="34"/>
  <c r="F51" i="34"/>
  <c r="J51" i="34"/>
  <c r="I51" i="34" l="1"/>
  <c r="C53" i="34"/>
  <c r="H51" i="34"/>
  <c r="I53" i="34"/>
  <c r="G53" i="34"/>
  <c r="H53" i="34" s="1"/>
  <c r="H31" i="34"/>
  <c r="I58" i="33" l="1"/>
  <c r="I57" i="33"/>
  <c r="I56" i="33"/>
  <c r="H56" i="33"/>
  <c r="I55" i="33"/>
  <c r="J54" i="33"/>
  <c r="K52" i="33"/>
  <c r="G50" i="33"/>
  <c r="F50" i="33"/>
  <c r="E50" i="33"/>
  <c r="D50" i="33"/>
  <c r="C50" i="33"/>
  <c r="I49" i="33"/>
  <c r="G48" i="33"/>
  <c r="I48" i="33" s="1"/>
  <c r="F48" i="33"/>
  <c r="K47" i="33"/>
  <c r="K54" i="33" s="1"/>
  <c r="J47" i="33"/>
  <c r="H47" i="33"/>
  <c r="G47" i="33"/>
  <c r="G54" i="33" s="1"/>
  <c r="H54" i="33" s="1"/>
  <c r="F47" i="33"/>
  <c r="E47" i="33"/>
  <c r="D47" i="33"/>
  <c r="D54" i="33" s="1"/>
  <c r="C47" i="33"/>
  <c r="C54" i="33" s="1"/>
  <c r="I46" i="33"/>
  <c r="I45" i="33"/>
  <c r="H45" i="33"/>
  <c r="I44" i="33"/>
  <c r="I50" i="33" s="1"/>
  <c r="H44" i="33"/>
  <c r="I43" i="33"/>
  <c r="K37" i="33"/>
  <c r="J37" i="33"/>
  <c r="G37" i="33"/>
  <c r="F37" i="33"/>
  <c r="F54" i="33" s="1"/>
  <c r="D37" i="33"/>
  <c r="C37" i="33"/>
  <c r="I36" i="33"/>
  <c r="I34" i="33"/>
  <c r="I33" i="33"/>
  <c r="I37" i="33" s="1"/>
  <c r="E33" i="33"/>
  <c r="E37" i="33" s="1"/>
  <c r="K31" i="33"/>
  <c r="J31" i="33"/>
  <c r="K30" i="33"/>
  <c r="J30" i="33"/>
  <c r="I30" i="33"/>
  <c r="G30" i="33"/>
  <c r="F30" i="33"/>
  <c r="E30" i="33"/>
  <c r="D30" i="33"/>
  <c r="D52" i="33" s="1"/>
  <c r="C30" i="33"/>
  <c r="C52" i="33" s="1"/>
  <c r="K26" i="33"/>
  <c r="K51" i="33" s="1"/>
  <c r="J26" i="33"/>
  <c r="J51" i="33" s="1"/>
  <c r="G26" i="33"/>
  <c r="F26" i="33"/>
  <c r="E26" i="33"/>
  <c r="E31" i="33" s="1"/>
  <c r="D26" i="33"/>
  <c r="D31" i="33" s="1"/>
  <c r="C26" i="33"/>
  <c r="I25" i="33"/>
  <c r="H25" i="33"/>
  <c r="I24" i="33"/>
  <c r="I23" i="33"/>
  <c r="H23" i="33"/>
  <c r="K18" i="33"/>
  <c r="J18" i="33"/>
  <c r="J52" i="33" s="1"/>
  <c r="G18" i="33"/>
  <c r="I18" i="33" s="1"/>
  <c r="F18" i="33"/>
  <c r="H18" i="33" s="1"/>
  <c r="E18" i="33"/>
  <c r="D18" i="33"/>
  <c r="C18" i="33"/>
  <c r="I15" i="33"/>
  <c r="H15" i="33"/>
  <c r="K14" i="33"/>
  <c r="K19" i="33" s="1"/>
  <c r="J14" i="33"/>
  <c r="J19" i="33" s="1"/>
  <c r="J53" i="33" s="1"/>
  <c r="G14" i="33"/>
  <c r="G19" i="33" s="1"/>
  <c r="F14" i="33"/>
  <c r="F19" i="33" s="1"/>
  <c r="E14" i="33"/>
  <c r="D14" i="33"/>
  <c r="D19" i="33" s="1"/>
  <c r="C14" i="33"/>
  <c r="C19" i="33" s="1"/>
  <c r="I14" i="33"/>
  <c r="H57" i="32"/>
  <c r="H10" i="32"/>
  <c r="H9" i="32"/>
  <c r="H8" i="32"/>
  <c r="I47" i="33" l="1"/>
  <c r="I54" i="33" s="1"/>
  <c r="H50" i="33"/>
  <c r="E48" i="33"/>
  <c r="E54" i="33"/>
  <c r="C48" i="33"/>
  <c r="H26" i="33"/>
  <c r="G31" i="33"/>
  <c r="G53" i="33" s="1"/>
  <c r="I26" i="33"/>
  <c r="I31" i="33" s="1"/>
  <c r="I53" i="33" s="1"/>
  <c r="I19" i="33"/>
  <c r="I52" i="33"/>
  <c r="F52" i="33"/>
  <c r="E19" i="33"/>
  <c r="E53" i="33" s="1"/>
  <c r="E52" i="33"/>
  <c r="C51" i="33"/>
  <c r="G51" i="33"/>
  <c r="F51" i="33"/>
  <c r="H19" i="33"/>
  <c r="D53" i="33"/>
  <c r="K53" i="33"/>
  <c r="C31" i="33"/>
  <c r="C53" i="33" s="1"/>
  <c r="D51" i="33"/>
  <c r="G52" i="33"/>
  <c r="H52" i="33" s="1"/>
  <c r="H14" i="33"/>
  <c r="D48" i="33"/>
  <c r="H48" i="33"/>
  <c r="E51" i="33"/>
  <c r="F31" i="33"/>
  <c r="F53" i="33" s="1"/>
  <c r="H51" i="33" l="1"/>
  <c r="I51" i="33"/>
  <c r="H31" i="33"/>
  <c r="H53" i="33"/>
  <c r="I58" i="32" l="1"/>
  <c r="I57" i="32"/>
  <c r="I56" i="32"/>
  <c r="H56" i="32"/>
  <c r="I55" i="32"/>
  <c r="K54" i="32"/>
  <c r="J54" i="32"/>
  <c r="D54" i="32"/>
  <c r="K52" i="32"/>
  <c r="J52" i="32"/>
  <c r="G52" i="32"/>
  <c r="F52" i="32"/>
  <c r="D52" i="32"/>
  <c r="C52" i="32"/>
  <c r="K51" i="32"/>
  <c r="J51" i="32"/>
  <c r="D51" i="32"/>
  <c r="G50" i="32"/>
  <c r="F50" i="32"/>
  <c r="H50" i="32" s="1"/>
  <c r="E50" i="32"/>
  <c r="D50" i="32"/>
  <c r="C50" i="32"/>
  <c r="I49" i="32"/>
  <c r="F48" i="32"/>
  <c r="D48" i="32"/>
  <c r="K47" i="32"/>
  <c r="J47" i="32"/>
  <c r="G47" i="32"/>
  <c r="G48" i="32" s="1"/>
  <c r="I48" i="32" s="1"/>
  <c r="F47" i="32"/>
  <c r="H47" i="32" s="1"/>
  <c r="E47" i="32"/>
  <c r="E54" i="32" s="1"/>
  <c r="D47" i="32"/>
  <c r="C47" i="32"/>
  <c r="C54" i="32" s="1"/>
  <c r="I46" i="32"/>
  <c r="I45" i="32"/>
  <c r="H45" i="32"/>
  <c r="I44" i="32"/>
  <c r="I50" i="32" s="1"/>
  <c r="H44" i="32"/>
  <c r="I43" i="32"/>
  <c r="K37" i="32"/>
  <c r="J37" i="32"/>
  <c r="I37" i="32"/>
  <c r="G37" i="32"/>
  <c r="F37" i="32"/>
  <c r="E37" i="32"/>
  <c r="D37" i="32"/>
  <c r="C37" i="32"/>
  <c r="I36" i="32"/>
  <c r="I34" i="32"/>
  <c r="I33" i="32"/>
  <c r="E33" i="32"/>
  <c r="K31" i="32"/>
  <c r="J31" i="32"/>
  <c r="G31" i="32"/>
  <c r="F31" i="32"/>
  <c r="D31" i="32"/>
  <c r="K30" i="32"/>
  <c r="J30" i="32"/>
  <c r="I30" i="32"/>
  <c r="G30" i="32"/>
  <c r="F30" i="32"/>
  <c r="E30" i="32"/>
  <c r="D30" i="32"/>
  <c r="C30" i="32"/>
  <c r="K26" i="32"/>
  <c r="J26" i="32"/>
  <c r="G26" i="32"/>
  <c r="F26" i="32"/>
  <c r="H26" i="32" s="1"/>
  <c r="E26" i="32"/>
  <c r="E31" i="32" s="1"/>
  <c r="D26" i="32"/>
  <c r="C26" i="32"/>
  <c r="C31" i="32" s="1"/>
  <c r="I25" i="32"/>
  <c r="H25" i="32"/>
  <c r="I24" i="32"/>
  <c r="I26" i="32" s="1"/>
  <c r="I31" i="32" s="1"/>
  <c r="I23" i="32"/>
  <c r="H23" i="32"/>
  <c r="K19" i="32"/>
  <c r="K53" i="32" s="1"/>
  <c r="J19" i="32"/>
  <c r="J53" i="32" s="1"/>
  <c r="K18" i="32"/>
  <c r="J18" i="32"/>
  <c r="I18" i="32"/>
  <c r="I52" i="32" s="1"/>
  <c r="H18" i="32"/>
  <c r="G18" i="32"/>
  <c r="F18" i="32"/>
  <c r="E18" i="32"/>
  <c r="E52" i="32" s="1"/>
  <c r="D18" i="32"/>
  <c r="C18" i="32"/>
  <c r="I15" i="32"/>
  <c r="H15" i="32"/>
  <c r="K14" i="32"/>
  <c r="J14" i="32"/>
  <c r="I14" i="32"/>
  <c r="G14" i="32"/>
  <c r="G51" i="32" s="1"/>
  <c r="F14" i="32"/>
  <c r="F19" i="32" s="1"/>
  <c r="E14" i="32"/>
  <c r="D14" i="32"/>
  <c r="D19" i="32" s="1"/>
  <c r="D53" i="32" s="1"/>
  <c r="C14" i="32"/>
  <c r="D48" i="31"/>
  <c r="E48" i="31"/>
  <c r="F48" i="31"/>
  <c r="G48" i="31"/>
  <c r="C48" i="31"/>
  <c r="H50" i="31"/>
  <c r="D50" i="31"/>
  <c r="E50" i="31"/>
  <c r="F50" i="31"/>
  <c r="G50" i="31"/>
  <c r="I50" i="31"/>
  <c r="C50" i="31"/>
  <c r="H44" i="31"/>
  <c r="I25" i="31"/>
  <c r="H25" i="31"/>
  <c r="I24" i="31"/>
  <c r="H24" i="31"/>
  <c r="I23" i="31"/>
  <c r="H23" i="31"/>
  <c r="I15" i="31"/>
  <c r="H15" i="31"/>
  <c r="I11" i="31"/>
  <c r="H11" i="31"/>
  <c r="I10" i="31"/>
  <c r="H10" i="31"/>
  <c r="I9" i="31"/>
  <c r="H9" i="31"/>
  <c r="I8" i="31"/>
  <c r="H8" i="31"/>
  <c r="I47" i="32" l="1"/>
  <c r="I54" i="32" s="1"/>
  <c r="H48" i="32"/>
  <c r="G54" i="32"/>
  <c r="F54" i="32"/>
  <c r="H54" i="32" s="1"/>
  <c r="E48" i="32"/>
  <c r="C48" i="32"/>
  <c r="E51" i="32"/>
  <c r="C51" i="32"/>
  <c r="I19" i="32"/>
  <c r="H52" i="32"/>
  <c r="F51" i="32"/>
  <c r="H51" i="32" s="1"/>
  <c r="C19" i="32"/>
  <c r="G19" i="32"/>
  <c r="H19" i="32" s="1"/>
  <c r="I51" i="32"/>
  <c r="I53" i="32"/>
  <c r="H14" i="32"/>
  <c r="E19" i="32"/>
  <c r="E53" i="32" s="1"/>
  <c r="F53" i="32"/>
  <c r="C53" i="32"/>
  <c r="H31" i="32"/>
  <c r="G53" i="32" l="1"/>
  <c r="H53" i="32" s="1"/>
  <c r="I58" i="31"/>
  <c r="I57" i="31"/>
  <c r="I56" i="31"/>
  <c r="H56" i="31"/>
  <c r="I55" i="31"/>
  <c r="I49" i="31"/>
  <c r="I48" i="31"/>
  <c r="H48" i="31"/>
  <c r="K47" i="31"/>
  <c r="K54" i="31" s="1"/>
  <c r="J47" i="31"/>
  <c r="G47" i="31"/>
  <c r="F47" i="31"/>
  <c r="E47" i="31"/>
  <c r="D47" i="31"/>
  <c r="C47" i="31"/>
  <c r="C54" i="31" s="1"/>
  <c r="I46" i="31"/>
  <c r="I45" i="31"/>
  <c r="H45" i="31"/>
  <c r="I44" i="31"/>
  <c r="I47" i="31" s="1"/>
  <c r="I43" i="31"/>
  <c r="K37" i="31"/>
  <c r="J37" i="31"/>
  <c r="G37" i="31"/>
  <c r="F37" i="31"/>
  <c r="D37" i="31"/>
  <c r="C37" i="31"/>
  <c r="I36" i="31"/>
  <c r="I34" i="31"/>
  <c r="I33" i="31"/>
  <c r="I37" i="31" s="1"/>
  <c r="E33" i="31"/>
  <c r="E37" i="31" s="1"/>
  <c r="K30" i="31"/>
  <c r="K52" i="31" s="1"/>
  <c r="J30" i="31"/>
  <c r="J52" i="31" s="1"/>
  <c r="G30" i="31"/>
  <c r="F30" i="31"/>
  <c r="F52" i="31" s="1"/>
  <c r="E30" i="31"/>
  <c r="D30" i="31"/>
  <c r="C30" i="31"/>
  <c r="I30" i="31"/>
  <c r="K26" i="31"/>
  <c r="K51" i="31" s="1"/>
  <c r="J26" i="31"/>
  <c r="J31" i="31" s="1"/>
  <c r="I26" i="31"/>
  <c r="G26" i="31"/>
  <c r="F26" i="31"/>
  <c r="E26" i="31"/>
  <c r="E31" i="31" s="1"/>
  <c r="D26" i="31"/>
  <c r="C26" i="31"/>
  <c r="C51" i="31" s="1"/>
  <c r="K18" i="31"/>
  <c r="J18" i="31"/>
  <c r="G18" i="31"/>
  <c r="I18" i="31" s="1"/>
  <c r="F18" i="31"/>
  <c r="E18" i="31"/>
  <c r="D18" i="31"/>
  <c r="C18" i="31"/>
  <c r="K14" i="31"/>
  <c r="K19" i="31" s="1"/>
  <c r="J14" i="31"/>
  <c r="J19" i="31" s="1"/>
  <c r="G14" i="31"/>
  <c r="F14" i="31"/>
  <c r="H14" i="31" s="1"/>
  <c r="E14" i="31"/>
  <c r="D14" i="31"/>
  <c r="D19" i="31" s="1"/>
  <c r="C14" i="31"/>
  <c r="I14" i="31"/>
  <c r="H47" i="31" l="1"/>
  <c r="G54" i="31"/>
  <c r="D54" i="31"/>
  <c r="J54" i="31"/>
  <c r="I54" i="31"/>
  <c r="I31" i="31"/>
  <c r="F31" i="31"/>
  <c r="D52" i="31"/>
  <c r="E52" i="31"/>
  <c r="C19" i="31"/>
  <c r="C52" i="31"/>
  <c r="I19" i="31"/>
  <c r="G19" i="31"/>
  <c r="E19" i="31"/>
  <c r="E53" i="31" s="1"/>
  <c r="G52" i="31"/>
  <c r="H52" i="31" s="1"/>
  <c r="D51" i="31"/>
  <c r="G51" i="31"/>
  <c r="E54" i="31"/>
  <c r="I53" i="31"/>
  <c r="I52" i="31"/>
  <c r="J53" i="31"/>
  <c r="F19" i="31"/>
  <c r="C31" i="31"/>
  <c r="C53" i="31" s="1"/>
  <c r="G31" i="31"/>
  <c r="K31" i="31"/>
  <c r="K53" i="31" s="1"/>
  <c r="E51" i="31"/>
  <c r="I51" i="31"/>
  <c r="F54" i="31"/>
  <c r="H18" i="31"/>
  <c r="H26" i="31"/>
  <c r="D31" i="31"/>
  <c r="D53" i="31" s="1"/>
  <c r="F51" i="31"/>
  <c r="J51" i="31"/>
  <c r="E48" i="17"/>
  <c r="F48" i="17"/>
  <c r="H54" i="31" l="1"/>
  <c r="H19" i="31"/>
  <c r="H51" i="31"/>
  <c r="F53" i="31"/>
  <c r="H31" i="31"/>
  <c r="G53" i="31"/>
  <c r="H49" i="23"/>
  <c r="H28" i="23"/>
  <c r="H27" i="23"/>
  <c r="H12" i="23"/>
  <c r="I12" i="23"/>
  <c r="B6" i="3"/>
  <c r="D6" i="3"/>
  <c r="H53" i="31" l="1"/>
  <c r="D48" i="17"/>
  <c r="B48" i="17"/>
  <c r="G14" i="17"/>
  <c r="G15" i="17"/>
  <c r="G11" i="17"/>
  <c r="G12" i="17"/>
  <c r="B51" i="17" l="1"/>
  <c r="G70" i="17" l="1"/>
  <c r="G69" i="17"/>
  <c r="G71" i="17"/>
  <c r="G72" i="17"/>
  <c r="Z15" i="27" l="1"/>
  <c r="Z16" i="27"/>
  <c r="Z17" i="27"/>
  <c r="Z18" i="27"/>
  <c r="Z14" i="27"/>
  <c r="V21" i="27"/>
  <c r="G18" i="27"/>
  <c r="G17" i="27"/>
  <c r="E17" i="27" s="1"/>
  <c r="G16" i="27"/>
  <c r="E16" i="27" s="1"/>
  <c r="G15" i="27"/>
  <c r="E15" i="27" s="1"/>
  <c r="G14" i="27"/>
  <c r="E14" i="27" s="1"/>
  <c r="V12" i="27"/>
  <c r="U12" i="27"/>
  <c r="V11" i="27"/>
  <c r="U11" i="27"/>
  <c r="T10" i="27"/>
  <c r="S10" i="27"/>
  <c r="R10" i="27"/>
  <c r="Q10" i="27"/>
  <c r="P10" i="27"/>
  <c r="O10" i="27"/>
  <c r="N10" i="27"/>
  <c r="M10" i="27"/>
  <c r="L10" i="27"/>
  <c r="K10" i="27"/>
  <c r="J10" i="27"/>
  <c r="I10" i="27"/>
  <c r="B10" i="27"/>
  <c r="V9" i="27"/>
  <c r="U8" i="27"/>
  <c r="U10" i="27" s="1"/>
  <c r="G8" i="27"/>
  <c r="G7" i="27"/>
  <c r="F7" i="27" s="1"/>
  <c r="G6" i="27"/>
  <c r="H6" i="27" s="1"/>
  <c r="G5" i="27"/>
  <c r="F5" i="27" s="1"/>
  <c r="E5" i="27"/>
  <c r="D9" i="3"/>
  <c r="B9" i="3"/>
  <c r="C20" i="17"/>
  <c r="D20" i="17"/>
  <c r="E20" i="17"/>
  <c r="F20" i="17"/>
  <c r="B20" i="17"/>
  <c r="G46" i="17"/>
  <c r="G48" i="17"/>
  <c r="C51" i="17"/>
  <c r="D51" i="17"/>
  <c r="E51" i="17"/>
  <c r="F51" i="17"/>
  <c r="G74" i="17"/>
  <c r="G78" i="17"/>
  <c r="C98" i="17"/>
  <c r="C100" i="17" s="1"/>
  <c r="D98" i="17"/>
  <c r="D100" i="17" s="1"/>
  <c r="E98" i="17"/>
  <c r="E100" i="17" s="1"/>
  <c r="F98" i="17"/>
  <c r="B98" i="17"/>
  <c r="B100" i="17" s="1"/>
  <c r="G82" i="17"/>
  <c r="G83" i="17"/>
  <c r="G84" i="17"/>
  <c r="G85" i="17"/>
  <c r="G86" i="17"/>
  <c r="G87" i="17"/>
  <c r="G88" i="17"/>
  <c r="G91" i="17"/>
  <c r="G92" i="17"/>
  <c r="G93" i="17"/>
  <c r="G94" i="17"/>
  <c r="G95" i="17"/>
  <c r="G96" i="17"/>
  <c r="G97" i="17"/>
  <c r="G81" i="17"/>
  <c r="G80" i="17"/>
  <c r="G79" i="17"/>
  <c r="G77" i="17"/>
  <c r="G76" i="17"/>
  <c r="G75" i="17"/>
  <c r="G73" i="17"/>
  <c r="G67" i="17"/>
  <c r="G66" i="17"/>
  <c r="G50" i="17"/>
  <c r="G49" i="17"/>
  <c r="G28" i="17"/>
  <c r="G35" i="17"/>
  <c r="G36" i="17"/>
  <c r="G38" i="17"/>
  <c r="G39" i="17"/>
  <c r="G40" i="17"/>
  <c r="G41" i="17"/>
  <c r="G42" i="17"/>
  <c r="G43" i="17"/>
  <c r="G44" i="17"/>
  <c r="G45" i="17"/>
  <c r="G47" i="17"/>
  <c r="G25" i="17"/>
  <c r="E17" i="17"/>
  <c r="G9" i="17"/>
  <c r="F40" i="23"/>
  <c r="G40" i="23"/>
  <c r="I57" i="23"/>
  <c r="I58" i="23"/>
  <c r="I56" i="23"/>
  <c r="E40" i="23"/>
  <c r="G47" i="23"/>
  <c r="D47" i="23"/>
  <c r="C47" i="23"/>
  <c r="C39" i="23"/>
  <c r="C37" i="23"/>
  <c r="C30" i="23"/>
  <c r="C18" i="23"/>
  <c r="C14" i="23"/>
  <c r="F18" i="23"/>
  <c r="I29" i="23"/>
  <c r="I28" i="23"/>
  <c r="I27" i="23"/>
  <c r="G37" i="23"/>
  <c r="M7" i="26"/>
  <c r="M9" i="26"/>
  <c r="M10" i="26"/>
  <c r="M11" i="26"/>
  <c r="M13" i="26"/>
  <c r="M15" i="26"/>
  <c r="M6" i="26"/>
  <c r="F17" i="17"/>
  <c r="F22" i="17" s="1"/>
  <c r="H48" i="23"/>
  <c r="H29" i="23"/>
  <c r="H25" i="23"/>
  <c r="H24" i="23"/>
  <c r="H23" i="23"/>
  <c r="H22" i="23"/>
  <c r="H17" i="23"/>
  <c r="H16" i="23"/>
  <c r="H13" i="23"/>
  <c r="H11" i="23"/>
  <c r="H10" i="23"/>
  <c r="H9" i="23"/>
  <c r="H8" i="23"/>
  <c r="G30" i="23"/>
  <c r="F30" i="23"/>
  <c r="G26" i="23"/>
  <c r="G18" i="23"/>
  <c r="G14" i="23"/>
  <c r="F14" i="23"/>
  <c r="I49" i="23"/>
  <c r="I46" i="23"/>
  <c r="I45" i="23"/>
  <c r="I44" i="23"/>
  <c r="I43" i="23"/>
  <c r="I42" i="23"/>
  <c r="I41" i="23"/>
  <c r="I39" i="23"/>
  <c r="I38" i="23"/>
  <c r="I36" i="23"/>
  <c r="I34" i="23"/>
  <c r="I33" i="23"/>
  <c r="I25" i="23"/>
  <c r="I24" i="23"/>
  <c r="I23" i="23"/>
  <c r="I22" i="23"/>
  <c r="I21" i="23"/>
  <c r="I17" i="23"/>
  <c r="I16" i="23"/>
  <c r="I15" i="23"/>
  <c r="I13" i="23"/>
  <c r="I11" i="23"/>
  <c r="I10" i="23"/>
  <c r="I9" i="23"/>
  <c r="I8" i="23"/>
  <c r="L16" i="26"/>
  <c r="H16" i="26"/>
  <c r="G16" i="26"/>
  <c r="F16" i="26"/>
  <c r="D16" i="26"/>
  <c r="C16" i="26"/>
  <c r="B16" i="26"/>
  <c r="E9" i="26"/>
  <c r="E16" i="26" s="1"/>
  <c r="C9" i="3"/>
  <c r="C6" i="3"/>
  <c r="D37" i="23"/>
  <c r="C17" i="17"/>
  <c r="C22" i="17" s="1"/>
  <c r="B17" i="17"/>
  <c r="B22" i="17" s="1"/>
  <c r="G10" i="17"/>
  <c r="G8" i="17"/>
  <c r="E30" i="23"/>
  <c r="E33" i="23"/>
  <c r="E37" i="23" s="1"/>
  <c r="E47" i="23"/>
  <c r="I55" i="23"/>
  <c r="H57" i="23"/>
  <c r="J26" i="23"/>
  <c r="J37" i="23"/>
  <c r="K37" i="23"/>
  <c r="H56" i="23"/>
  <c r="J14" i="23"/>
  <c r="K14" i="23"/>
  <c r="J18" i="23"/>
  <c r="J30" i="23"/>
  <c r="K30" i="23"/>
  <c r="K18" i="23"/>
  <c r="J47" i="23"/>
  <c r="K47" i="23"/>
  <c r="K26" i="23"/>
  <c r="K31" i="23" s="1"/>
  <c r="E14" i="23"/>
  <c r="D30" i="23"/>
  <c r="I35" i="23"/>
  <c r="H35" i="23"/>
  <c r="D17" i="17"/>
  <c r="D22" i="17" s="1"/>
  <c r="H15" i="23"/>
  <c r="E18" i="23"/>
  <c r="D26" i="23"/>
  <c r="E26" i="23"/>
  <c r="E6" i="3"/>
  <c r="H21" i="23"/>
  <c r="F26" i="23"/>
  <c r="H26" i="23" s="1"/>
  <c r="D18" i="23"/>
  <c r="D40" i="23"/>
  <c r="D14" i="23"/>
  <c r="F37" i="23"/>
  <c r="J16" i="26"/>
  <c r="C40" i="23"/>
  <c r="C26" i="23"/>
  <c r="E22" i="17"/>
  <c r="E9" i="3"/>
  <c r="H45" i="23"/>
  <c r="F47" i="23"/>
  <c r="F100" i="17" l="1"/>
  <c r="G22" i="17"/>
  <c r="E102" i="17"/>
  <c r="E7" i="27"/>
  <c r="D51" i="23"/>
  <c r="H18" i="23"/>
  <c r="F52" i="23"/>
  <c r="G51" i="23"/>
  <c r="G10" i="27"/>
  <c r="H7" i="27"/>
  <c r="E52" i="23"/>
  <c r="K51" i="23"/>
  <c r="D19" i="23"/>
  <c r="F31" i="23"/>
  <c r="K52" i="23"/>
  <c r="I40" i="23"/>
  <c r="C51" i="23"/>
  <c r="J51" i="23"/>
  <c r="E19" i="23"/>
  <c r="E51" i="23"/>
  <c r="F51" i="23"/>
  <c r="J31" i="23"/>
  <c r="E31" i="23"/>
  <c r="J54" i="23"/>
  <c r="J19" i="23"/>
  <c r="K54" i="23"/>
  <c r="C19" i="23"/>
  <c r="H40" i="23"/>
  <c r="I14" i="23"/>
  <c r="I47" i="23"/>
  <c r="D52" i="23"/>
  <c r="D31" i="23"/>
  <c r="C52" i="23"/>
  <c r="G98" i="17"/>
  <c r="V7" i="27"/>
  <c r="H37" i="23"/>
  <c r="G19" i="23"/>
  <c r="H14" i="23"/>
  <c r="G31" i="23"/>
  <c r="H30" i="23"/>
  <c r="G52" i="23"/>
  <c r="I30" i="23"/>
  <c r="F8" i="27"/>
  <c r="E8" i="27"/>
  <c r="H8" i="27"/>
  <c r="I26" i="23"/>
  <c r="C31" i="23"/>
  <c r="F19" i="23"/>
  <c r="G51" i="17"/>
  <c r="E23" i="3"/>
  <c r="D23" i="3"/>
  <c r="B102" i="17"/>
  <c r="B23" i="3"/>
  <c r="C23" i="3"/>
  <c r="C102" i="17"/>
  <c r="G17" i="17"/>
  <c r="K16" i="26"/>
  <c r="M16" i="26" s="1"/>
  <c r="H47" i="23"/>
  <c r="K19" i="23"/>
  <c r="K53" i="23" s="1"/>
  <c r="I37" i="23"/>
  <c r="J52" i="23"/>
  <c r="D102" i="17"/>
  <c r="V5" i="27"/>
  <c r="B20" i="27"/>
  <c r="I18" i="23"/>
  <c r="I48" i="23"/>
  <c r="H5" i="27"/>
  <c r="H10" i="27" s="1"/>
  <c r="E6" i="27"/>
  <c r="E18" i="27"/>
  <c r="F6" i="27"/>
  <c r="G100" i="17" l="1"/>
  <c r="G20" i="27"/>
  <c r="F102" i="17"/>
  <c r="G102" i="17" s="1"/>
  <c r="I51" i="23"/>
  <c r="J53" i="23"/>
  <c r="H54" i="23"/>
  <c r="H52" i="23"/>
  <c r="I54" i="23"/>
  <c r="H51" i="23"/>
  <c r="F10" i="27"/>
  <c r="F20" i="27" s="1"/>
  <c r="V8" i="27"/>
  <c r="Z20" i="27"/>
  <c r="H19" i="23"/>
  <c r="C53" i="23"/>
  <c r="I31" i="23"/>
  <c r="H31" i="23"/>
  <c r="V6" i="27"/>
  <c r="E10" i="27"/>
  <c r="I52" i="23"/>
  <c r="I19" i="23"/>
  <c r="H53" i="23" l="1"/>
  <c r="I53" i="23"/>
  <c r="V10" i="27"/>
  <c r="E20" i="27"/>
</calcChain>
</file>

<file path=xl/sharedStrings.xml><?xml version="1.0" encoding="utf-8"?>
<sst xmlns="http://schemas.openxmlformats.org/spreadsheetml/2006/main" count="745" uniqueCount="233">
  <si>
    <t>KÖLTSÉGVETÉSI BEVÉTELEK ÉS KIADÁSOK  EGYENLEGE</t>
  </si>
  <si>
    <t>V.</t>
  </si>
  <si>
    <t>VI.</t>
  </si>
  <si>
    <t>VIII.</t>
  </si>
  <si>
    <t xml:space="preserve">  - ebből intézményfinanszírozás</t>
  </si>
  <si>
    <t>IX.</t>
  </si>
  <si>
    <t>FINANSZÍROZÁSI BEVÉTELEK ÉS KIADÁSOK EGYENLEGE</t>
  </si>
  <si>
    <t>Megnevezés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</si>
  <si>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</si>
  <si>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</si>
  <si>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</si>
  <si>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</si>
  <si>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</si>
  <si>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</si>
  <si>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</si>
  <si>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</si>
  <si>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</si>
  <si>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</si>
  <si>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</si>
  <si>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</si>
  <si>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</si>
  <si>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</si>
  <si>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</si>
  <si>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</si>
  <si>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</si>
  <si>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</si>
  <si>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Városgondnokság</t>
  </si>
  <si>
    <t>Önkormányzat</t>
  </si>
  <si>
    <t>Mindösszesen</t>
  </si>
  <si>
    <t>VII.</t>
  </si>
  <si>
    <t>Napsugár Óvoda és Bölcsőde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</si>
  <si>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</si>
  <si>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</si>
  <si>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</si>
  <si>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</si>
  <si>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</si>
  <si>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</si>
  <si>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</si>
  <si>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</si>
  <si>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</si>
  <si>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</si>
  <si>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</si>
  <si>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</si>
  <si>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</si>
  <si>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</si>
  <si>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</si>
  <si>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</si>
  <si>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</si>
  <si>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</si>
  <si>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</si>
  <si>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Közhatalmi bevételek</t>
  </si>
  <si>
    <t>Működési célú átvett pénz.áh.kívülről</t>
  </si>
  <si>
    <t>Intézményi működési bevételek</t>
  </si>
  <si>
    <t>Intézményi felhalmozási bevételek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</si>
  <si>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</si>
  <si>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</si>
  <si>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</si>
  <si>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</si>
  <si>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</si>
  <si>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</si>
  <si>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</si>
  <si>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</si>
  <si>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</si>
  <si>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</si>
  <si>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</si>
  <si>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Működési hiány (+; - )</t>
  </si>
  <si>
    <t>Felhalmozási hiány (+; - )</t>
  </si>
  <si>
    <t>Polgári Szociális Központ</t>
  </si>
  <si>
    <t>Létszámadatok</t>
  </si>
  <si>
    <t>Eredeti előirányzat</t>
  </si>
  <si>
    <t>Javasolt előirányzat</t>
  </si>
  <si>
    <t>Módosított előirányzat</t>
  </si>
  <si>
    <t>Módosított             előirányzat</t>
  </si>
  <si>
    <t>1. Általános tartalék</t>
  </si>
  <si>
    <t>Megvált. munkakép.fogl.létszáma:</t>
  </si>
  <si>
    <t>2. Céltartalékok</t>
  </si>
  <si>
    <t xml:space="preserve">Teljesítés </t>
  </si>
  <si>
    <t>Teljesítés (%)</t>
  </si>
  <si>
    <t>Teljesítés %</t>
  </si>
  <si>
    <t>Időarányos előirányzat</t>
  </si>
  <si>
    <t>Államigaz-gatás</t>
  </si>
  <si>
    <t>2. sz. melléklet</t>
  </si>
  <si>
    <t>3.sz. melléklet</t>
  </si>
  <si>
    <t>6. sz. melléklet</t>
  </si>
  <si>
    <t>Városüzemeltetési és intézményi feladatok:</t>
  </si>
  <si>
    <t>Teljesítés %-a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</si>
  <si>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</si>
  <si>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</si>
  <si>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</si>
  <si>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</si>
  <si>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</si>
  <si>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</si>
  <si>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</si>
  <si>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</si>
  <si>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</si>
  <si>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</si>
  <si>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</si>
  <si>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</si>
  <si>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Városüzemeltetési és intézményi feladatok összesen:</t>
  </si>
  <si>
    <t xml:space="preserve">Módosított előirányzat </t>
  </si>
  <si>
    <t>Jogcím</t>
  </si>
  <si>
    <t xml:space="preserve">Létszám </t>
  </si>
  <si>
    <t xml:space="preserve">Folyósítás időtartama (hó) </t>
  </si>
  <si>
    <t xml:space="preserve">Ft/fő </t>
  </si>
  <si>
    <t>Önkormányzatot terhelő rész                                     (Ft-ban)</t>
  </si>
  <si>
    <t>Megigényelhető támogatás (Ft-ban)</t>
  </si>
  <si>
    <t>Január</t>
  </si>
  <si>
    <t>Február</t>
  </si>
  <si>
    <t xml:space="preserve">Március </t>
  </si>
  <si>
    <t>Április</t>
  </si>
  <si>
    <t xml:space="preserve">Május </t>
  </si>
  <si>
    <t xml:space="preserve">Június </t>
  </si>
  <si>
    <t xml:space="preserve">Július </t>
  </si>
  <si>
    <t>Augusztus</t>
  </si>
  <si>
    <t>Szeptember</t>
  </si>
  <si>
    <t>Október</t>
  </si>
  <si>
    <t>November</t>
  </si>
  <si>
    <t>December</t>
  </si>
  <si>
    <t>Összesen</t>
  </si>
  <si>
    <t>Rendszeres pénzbeli ellátások összesen</t>
  </si>
  <si>
    <t>Közgyógyellátás</t>
  </si>
  <si>
    <t>Köztemetés</t>
  </si>
  <si>
    <t>Köztemetés ÁFA</t>
  </si>
  <si>
    <t>Első lakáshoz jutók támogatása</t>
  </si>
  <si>
    <t>2014.évi eredeti előirányzat</t>
  </si>
  <si>
    <t>2014.évi módosított előirányzat</t>
  </si>
  <si>
    <t xml:space="preserve">2014. évi várható tény </t>
  </si>
  <si>
    <t xml:space="preserve">2015. évi előírás </t>
  </si>
  <si>
    <t>Hátralékok befizetése</t>
  </si>
  <si>
    <t xml:space="preserve">Túlfizetések </t>
  </si>
  <si>
    <t xml:space="preserve">Egyéb </t>
  </si>
  <si>
    <t>magánszemélyek kommunális adója</t>
  </si>
  <si>
    <t xml:space="preserve">idegenforgalmi adó tartózkodás után </t>
  </si>
  <si>
    <t xml:space="preserve">iparűzési adó állandó tevékenység után </t>
  </si>
  <si>
    <t>iparűzési adó ideiglenes tevékenység után</t>
  </si>
  <si>
    <t>gépjárműadó</t>
  </si>
  <si>
    <t xml:space="preserve">talajterhelési díj </t>
  </si>
  <si>
    <t>Teljesítés</t>
  </si>
  <si>
    <t>5. számú melléklet</t>
  </si>
  <si>
    <t>4. számú táblázat</t>
  </si>
  <si>
    <t xml:space="preserve">2016. évi eredeti előirányzat (Ft-ban) </t>
  </si>
  <si>
    <t>Foglalkoztatást helyettesítő támogatás</t>
  </si>
  <si>
    <t xml:space="preserve">Rendszeres szociális segély </t>
  </si>
  <si>
    <t xml:space="preserve">Rendszeres szociális  segély </t>
  </si>
  <si>
    <t>Lakásfenntartási tám. 2015.február 28-ig megáll.</t>
  </si>
  <si>
    <t>helyi jövedéki adó</t>
  </si>
  <si>
    <t>Tervezett létszám:</t>
  </si>
  <si>
    <t xml:space="preserve">Polgár Város Önkormányzata 2018. I. félévi általános és céltartalékai </t>
  </si>
  <si>
    <t>Polgár Város Önkormányzatának rendszeres és eseti pénzbeli ellátások 2018. I. félévi teljesítése</t>
  </si>
  <si>
    <t xml:space="preserve">            Polgár Város Önkormányzatának 2018. évi adóbevételeinek I. félévi teljesítése</t>
  </si>
  <si>
    <t>Polgár Város Önkormányzata 2018. évi  felújítási, karbantartási céltartalék I. félévi felhasználása</t>
  </si>
  <si>
    <t>2018. I. félévi   felújítási és felhalmozási kiadások előirányzatai</t>
  </si>
  <si>
    <t>2018. év</t>
  </si>
  <si>
    <t>Vízműtelep felújítása</t>
  </si>
  <si>
    <t>TOP önkormányzati épületek energetikai felújítása</t>
  </si>
  <si>
    <t>TOP önkormányzati épületek energetikai felújítása várható többletköltség</t>
  </si>
  <si>
    <t>TOP piac felújítás</t>
  </si>
  <si>
    <t>TOP piac felújítás várható többletköltség</t>
  </si>
  <si>
    <t>Fonyódligeti üdülő felújítása</t>
  </si>
  <si>
    <t>Kolozsvári-Mátyás utca új aszfaltburkolat építése</t>
  </si>
  <si>
    <t>Erdőterület telepítés</t>
  </si>
  <si>
    <t>Helyi Építési Szabályzat</t>
  </si>
  <si>
    <t>Fonyódligeti üdülő tulajdonrész megvásárlása</t>
  </si>
  <si>
    <t>TOP kerékpárút építése</t>
  </si>
  <si>
    <t>TOP kerékpárút építése várható többletköltség</t>
  </si>
  <si>
    <t>TOP óvoda kapacításbővítés</t>
  </si>
  <si>
    <t>TOP Óvoda kapacításbővítés várható többletköltség</t>
  </si>
  <si>
    <t>TOP piac eszközbeszerzés, ingatlan vásárlás</t>
  </si>
  <si>
    <t>Ingatlan vásárlás Hősök u.25.</t>
  </si>
  <si>
    <t>Bessenyei út korrekciója</t>
  </si>
  <si>
    <t>Kisértékű tárgyi eszközök</t>
  </si>
  <si>
    <t>Start közmunkaprogramokhoz eszközök beszerzése</t>
  </si>
  <si>
    <t>Kisértékű tárgyieszközök ügyeleti szolgálathoz</t>
  </si>
  <si>
    <t>pótlékok és bírság</t>
  </si>
  <si>
    <t xml:space="preserve">egyéb bírságok </t>
  </si>
  <si>
    <t>magánszemélyek jövedelemadói</t>
  </si>
  <si>
    <t>Barankovics 7. felújítás</t>
  </si>
  <si>
    <t>Működési c átadott pénzeszköz</t>
  </si>
  <si>
    <t>Önkormányzatok működési támog.</t>
  </si>
  <si>
    <t>Működési célú támog.államházt.b</t>
  </si>
  <si>
    <t>Felhalmozási célú támog.államh.b</t>
  </si>
  <si>
    <t>Felhalmozási c átvett pénz.áh.kívülről</t>
  </si>
  <si>
    <t>Közfoglalkoztatott éves átlaglétszám</t>
  </si>
  <si>
    <t>Ady Endre Művelődési Központ és Könyvtár</t>
  </si>
  <si>
    <t>adatok Ft-ban</t>
  </si>
  <si>
    <t xml:space="preserve">     Átalános tartalék</t>
  </si>
  <si>
    <t xml:space="preserve">     Általános tartalék az EU projektek megval.</t>
  </si>
  <si>
    <t xml:space="preserve">      Céltartalék sportszervezetek támogatására</t>
  </si>
  <si>
    <t xml:space="preserve">      Céltartalék a non-profit szervezetek támogatására</t>
  </si>
  <si>
    <t xml:space="preserve">      Céltartalék az egyéb évközi többletfeladatkra</t>
  </si>
  <si>
    <t xml:space="preserve">       Karbantartási céltartalék </t>
  </si>
  <si>
    <t xml:space="preserve">       Céltartalék az intézmények működésének stabilitására</t>
  </si>
  <si>
    <t xml:space="preserve">       Céltartalék a 2014-2020 EU fejlesztési pályázatok előkészítésére</t>
  </si>
  <si>
    <t xml:space="preserve">       Céltartalék a közfoglalkoztatási pályázatok egyéb kiadásaira</t>
  </si>
  <si>
    <t xml:space="preserve">       Céltartalék az önkorm.tul.gazdasági társaságok rendkívüli kiadásaira</t>
  </si>
  <si>
    <t xml:space="preserve">       Környezetvédelmi és ivóvízhálózat fejlesztésére elkülönített céltartalék</t>
  </si>
  <si>
    <t xml:space="preserve">        Műemlékvédelmi Alap</t>
  </si>
  <si>
    <t xml:space="preserve">       Építésügyi és parkolóalap</t>
  </si>
  <si>
    <t xml:space="preserve">       Céltartalék ingatlanvásárlásra</t>
  </si>
  <si>
    <t xml:space="preserve">       Céltartalék útfelújításra</t>
  </si>
  <si>
    <t>(adatok Ft-ban)</t>
  </si>
  <si>
    <t>MINDÖSSZESEN</t>
  </si>
  <si>
    <t>Monitor, polc</t>
  </si>
  <si>
    <t>pénzkazetta, étkészlet, pohárkészlet</t>
  </si>
  <si>
    <t>Gyermekjóléti program</t>
  </si>
  <si>
    <t>Fűnyíró, porszívó, hulladékgazd.edény</t>
  </si>
  <si>
    <t>Multifunkciós fénymásoló</t>
  </si>
  <si>
    <t>4 db zászló</t>
  </si>
  <si>
    <t>2 db porszívó</t>
  </si>
  <si>
    <t>4 db számítógép, monitor</t>
  </si>
  <si>
    <t xml:space="preserve">Porszívó vásárlása </t>
  </si>
  <si>
    <t>Karbantartás - Móra úti óvoda tálalókonyhájához öltöző és vizesblokk kialakítása</t>
  </si>
  <si>
    <t>Karbantartás - Fekvőrendőr kiegészítése (Zólyom utca)</t>
  </si>
  <si>
    <t>Közfoglalkoztatott tárgyi eszköz beszerzés</t>
  </si>
  <si>
    <t>Települési támogatás: lakhatási támogatás, létfenntartást veszélyeztető élethelyzet, gyógyszertámogatás, közműbekötés, szoc.étkezés tám, házi segítségnyújtás tám, tüzelőanyag tám.,  pénzbeli temetési segély)</t>
  </si>
  <si>
    <t>Útburkolati jelek festése</t>
  </si>
  <si>
    <t>Piac ideiglenes kialakítása</t>
  </si>
  <si>
    <t>Bessenyei u. lévő két önkormányzati ingatlan közműkiváltása és közterületbe való bevonása</t>
  </si>
  <si>
    <t>Kiss Ernő utca 8. (volt orvosi rendelő) tetőszigetelés javítása</t>
  </si>
  <si>
    <t>Móra úti óvoda tálalókonyhájához öltöző és vizesblokk kialakítása (ÁNTSZ előírás)</t>
  </si>
  <si>
    <t>Konyhák tisztító festése</t>
  </si>
  <si>
    <t>Zárt csapadékvíz elvezető csatornák, átereszek tisztítása</t>
  </si>
  <si>
    <t>Bem utcai önkormányzati ingatlan elektromos rendszer felújítása</t>
  </si>
  <si>
    <t>Szilárd burkolattal nem kiépített utak mart aszfalttal történő javítása, illetve egyéb belterületi utak padkarendezése</t>
  </si>
  <si>
    <t>Közvilágítási lámpák felszerelése (5db)</t>
  </si>
  <si>
    <t>Fekvőrendőr kiegészítése (Zólyom utca)</t>
  </si>
  <si>
    <t>Wesselényi u. parkoló kialakítása (zúzottköves)</t>
  </si>
  <si>
    <t>adatok  Ft-ban</t>
  </si>
  <si>
    <t>Klíma berendezés</t>
  </si>
  <si>
    <t>Vitrines zárható szekrény</t>
  </si>
  <si>
    <t>Diktafon</t>
  </si>
  <si>
    <t>Érdekeltségnövelő pályázat önrész ( fényképező gép, klíma)</t>
  </si>
  <si>
    <t>Közfoglalkoztatott kisértékű tárgyi eszköz ( létra, vasaló, csavarhúzó készlet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</si>
</sst>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#,##0_ ;\-#,##0\ "/>
    <numFmt numFmtId="167" formatCode="#,##0\ &quot;Ft&quot;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1"/>
      <name val="Times New Roman"/>
      <family val="1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 CE"/>
      <charset val="238"/>
    </font>
    <font>
      <sz val="6"/>
      <name val="Arial CE"/>
      <charset val="238"/>
    </font>
    <font>
      <sz val="12"/>
      <color indexed="8"/>
      <name val="Arial"/>
      <family val="2"/>
      <charset val="238"/>
    </font>
    <font>
      <sz val="12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sz val="8"/>
      <color indexed="10"/>
      <name val="Arial CE"/>
      <charset val="238"/>
    </font>
    <font>
      <sz val="8"/>
      <color theme="6" tint="-0.249977111117893"/>
      <name val="Arial CE"/>
      <charset val="238"/>
    </font>
    <font>
      <b/>
      <i/>
      <sz val="8"/>
      <name val="Arial CE"/>
      <charset val="238"/>
    </font>
    <font>
      <sz val="11"/>
      <name val="Arial Narrow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39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7" fillId="0" borderId="10" xfId="0" applyFont="1" applyBorder="1" applyAlignment="1">
      <alignment horizontal="center" vertical="center" wrapText="1"/>
    </xf>
    <xf numFmtId="0" fontId="30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5" fillId="0" borderId="0" xfId="0" applyFont="1"/>
    <xf numFmtId="0" fontId="25" fillId="0" borderId="0" xfId="0" applyFont="1" applyFill="1"/>
    <xf numFmtId="0" fontId="32" fillId="0" borderId="0" xfId="0" applyFont="1" applyAlignment="1">
      <alignment vertical="center"/>
    </xf>
    <xf numFmtId="0" fontId="33" fillId="0" borderId="0" xfId="0" applyFont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/>
    <xf numFmtId="0" fontId="37" fillId="0" borderId="0" xfId="0" applyFont="1"/>
    <xf numFmtId="0" fontId="34" fillId="0" borderId="11" xfId="0" applyFont="1" applyBorder="1" applyAlignment="1">
      <alignment vertical="center"/>
    </xf>
    <xf numFmtId="0" fontId="38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14" borderId="0" xfId="0" applyFill="1"/>
    <xf numFmtId="0" fontId="26" fillId="0" borderId="10" xfId="0" applyFont="1" applyBorder="1" applyAlignment="1">
      <alignment horizontal="center" vertical="center" wrapText="1"/>
    </xf>
    <xf numFmtId="3" fontId="41" fillId="0" borderId="10" xfId="34" applyNumberFormat="1" applyFont="1" applyBorder="1" applyAlignment="1">
      <alignment horizontal="right" vertical="center"/>
    </xf>
    <xf numFmtId="166" fontId="41" fillId="0" borderId="10" xfId="0" applyNumberFormat="1" applyFont="1" applyFill="1" applyBorder="1" applyAlignment="1">
      <alignment vertical="center" shrinkToFit="1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1" fillId="0" borderId="10" xfId="0" applyFont="1" applyBorder="1"/>
    <xf numFmtId="0" fontId="21" fillId="15" borderId="0" xfId="0" applyFont="1" applyFill="1"/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20" fillId="0" borderId="10" xfId="0" applyNumberFormat="1" applyFont="1" applyFill="1" applyBorder="1"/>
    <xf numFmtId="0" fontId="31" fillId="0" borderId="0" xfId="0" applyFont="1"/>
    <xf numFmtId="0" fontId="27" fillId="0" borderId="0" xfId="0" applyFont="1" applyBorder="1"/>
    <xf numFmtId="0" fontId="31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3" fontId="33" fillId="0" borderId="0" xfId="0" applyNumberFormat="1" applyFont="1" applyAlignment="1">
      <alignment horizontal="center"/>
    </xf>
    <xf numFmtId="0" fontId="42" fillId="15" borderId="0" xfId="0" applyFont="1" applyFill="1"/>
    <xf numFmtId="0" fontId="31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2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4" fillId="0" borderId="10" xfId="0" applyFont="1" applyBorder="1" applyAlignment="1">
      <alignment horizontal="center"/>
    </xf>
    <xf numFmtId="0" fontId="24" fillId="0" borderId="0" xfId="0" applyFont="1"/>
    <xf numFmtId="0" fontId="56" fillId="0" borderId="0" xfId="0" applyFont="1" applyBorder="1"/>
    <xf numFmtId="0" fontId="57" fillId="0" borderId="0" xfId="0" applyFont="1" applyBorder="1"/>
    <xf numFmtId="0" fontId="57" fillId="0" borderId="10" xfId="0" applyFont="1" applyBorder="1"/>
    <xf numFmtId="3" fontId="58" fillId="0" borderId="10" xfId="0" applyNumberFormat="1" applyFont="1" applyFill="1" applyBorder="1"/>
    <xf numFmtId="0" fontId="59" fillId="0" borderId="12" xfId="0" applyFont="1" applyBorder="1" applyAlignment="1">
      <alignment vertical="center"/>
    </xf>
    <xf numFmtId="3" fontId="57" fillId="0" borderId="0" xfId="0" applyNumberFormat="1" applyFont="1"/>
    <xf numFmtId="0" fontId="57" fillId="0" borderId="0" xfId="0" applyFont="1"/>
    <xf numFmtId="0" fontId="40" fillId="0" borderId="0" xfId="34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/>
    </xf>
    <xf numFmtId="0" fontId="35" fillId="14" borderId="10" xfId="0" applyFont="1" applyFill="1" applyBorder="1" applyAlignment="1">
      <alignment vertical="center"/>
    </xf>
    <xf numFmtId="3" fontId="35" fillId="14" borderId="10" xfId="0" applyNumberFormat="1" applyFont="1" applyFill="1" applyBorder="1" applyAlignment="1">
      <alignment vertical="center"/>
    </xf>
    <xf numFmtId="0" fontId="37" fillId="0" borderId="10" xfId="0" applyFont="1" applyFill="1" applyBorder="1"/>
    <xf numFmtId="164" fontId="21" fillId="0" borderId="10" xfId="0" applyNumberFormat="1" applyFont="1" applyBorder="1"/>
    <xf numFmtId="164" fontId="27" fillId="0" borderId="0" xfId="0" applyNumberFormat="1" applyFont="1" applyBorder="1"/>
    <xf numFmtId="164" fontId="21" fillId="0" borderId="0" xfId="0" applyNumberFormat="1" applyFont="1" applyBorder="1"/>
    <xf numFmtId="164" fontId="21" fillId="0" borderId="0" xfId="0" applyNumberFormat="1" applyFont="1"/>
    <xf numFmtId="164" fontId="0" fillId="0" borderId="0" xfId="0" applyNumberFormat="1"/>
    <xf numFmtId="164" fontId="33" fillId="0" borderId="0" xfId="0" applyNumberFormat="1" applyFont="1"/>
    <xf numFmtId="164" fontId="26" fillId="0" borderId="10" xfId="0" applyNumberFormat="1" applyFont="1" applyBorder="1" applyAlignment="1">
      <alignment horizontal="center" vertical="center" wrapText="1"/>
    </xf>
    <xf numFmtId="164" fontId="34" fillId="0" borderId="10" xfId="0" applyNumberFormat="1" applyFont="1" applyBorder="1" applyAlignment="1">
      <alignment vertical="center"/>
    </xf>
    <xf numFmtId="164" fontId="35" fillId="14" borderId="10" xfId="0" applyNumberFormat="1" applyFont="1" applyFill="1" applyBorder="1" applyAlignment="1">
      <alignment vertical="center"/>
    </xf>
    <xf numFmtId="0" fontId="0" fillId="0" borderId="0" xfId="0" applyFont="1"/>
    <xf numFmtId="0" fontId="0" fillId="0" borderId="10" xfId="0" applyFont="1" applyBorder="1"/>
    <xf numFmtId="0" fontId="23" fillId="0" borderId="12" xfId="0" applyFont="1" applyBorder="1" applyAlignment="1">
      <alignment vertical="center"/>
    </xf>
    <xf numFmtId="3" fontId="0" fillId="0" borderId="0" xfId="0" applyNumberFormat="1" applyFont="1"/>
    <xf numFmtId="0" fontId="43" fillId="0" borderId="0" xfId="0" applyFont="1" applyAlignment="1">
      <alignment horizontal="right"/>
    </xf>
    <xf numFmtId="167" fontId="43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0" fontId="44" fillId="0" borderId="0" xfId="0" applyFont="1" applyAlignment="1">
      <alignment horizontal="center"/>
    </xf>
    <xf numFmtId="167" fontId="44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center"/>
    </xf>
    <xf numFmtId="0" fontId="3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45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3" fontId="47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3" fontId="0" fillId="0" borderId="0" xfId="0" applyNumberFormat="1" applyAlignment="1"/>
    <xf numFmtId="3" fontId="25" fillId="0" borderId="0" xfId="0" applyNumberFormat="1" applyFont="1" applyAlignment="1"/>
    <xf numFmtId="3" fontId="0" fillId="0" borderId="0" xfId="0" applyNumberFormat="1" applyAlignment="1">
      <alignment horizontal="center"/>
    </xf>
    <xf numFmtId="3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0" fontId="50" fillId="0" borderId="0" xfId="0" applyFont="1" applyAlignment="1">
      <alignment vertical="center"/>
    </xf>
    <xf numFmtId="3" fontId="51" fillId="18" borderId="0" xfId="0" applyNumberFormat="1" applyFont="1" applyFill="1" applyAlignment="1">
      <alignment vertical="center"/>
    </xf>
    <xf numFmtId="0" fontId="51" fillId="18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0" fontId="51" fillId="0" borderId="0" xfId="0" applyFont="1" applyFill="1" applyAlignment="1">
      <alignment vertical="center"/>
    </xf>
    <xf numFmtId="0" fontId="47" fillId="0" borderId="0" xfId="0" applyFont="1" applyAlignment="1">
      <alignment wrapText="1"/>
    </xf>
    <xf numFmtId="3" fontId="28" fillId="0" borderId="0" xfId="0" applyNumberFormat="1" applyFont="1" applyAlignment="1"/>
    <xf numFmtId="3" fontId="51" fillId="0" borderId="0" xfId="0" applyNumberFormat="1" applyFont="1" applyAlignment="1"/>
    <xf numFmtId="3" fontId="28" fillId="0" borderId="0" xfId="0" applyNumberFormat="1" applyFont="1" applyAlignment="1">
      <alignment horizontal="center"/>
    </xf>
    <xf numFmtId="0" fontId="28" fillId="0" borderId="0" xfId="0" applyFont="1"/>
    <xf numFmtId="0" fontId="25" fillId="0" borderId="0" xfId="0" applyFont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3" fontId="46" fillId="0" borderId="10" xfId="0" applyNumberFormat="1" applyFont="1" applyBorder="1" applyAlignment="1">
      <alignment vertical="center" wrapText="1"/>
    </xf>
    <xf numFmtId="3" fontId="42" fillId="0" borderId="10" xfId="0" applyNumberFormat="1" applyFont="1" applyBorder="1" applyAlignment="1">
      <alignment vertical="center"/>
    </xf>
    <xf numFmtId="3" fontId="46" fillId="0" borderId="10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3" fontId="49" fillId="0" borderId="10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3" fontId="42" fillId="0" borderId="0" xfId="0" applyNumberFormat="1" applyFont="1"/>
    <xf numFmtId="0" fontId="42" fillId="0" borderId="0" xfId="0" applyFont="1"/>
    <xf numFmtId="0" fontId="25" fillId="0" borderId="0" xfId="0" applyFont="1" applyBorder="1" applyAlignment="1"/>
    <xf numFmtId="0" fontId="25" fillId="0" borderId="10" xfId="0" applyFont="1" applyBorder="1" applyAlignment="1">
      <alignment vertical="center" wrapText="1"/>
    </xf>
    <xf numFmtId="0" fontId="46" fillId="0" borderId="10" xfId="0" applyFont="1" applyBorder="1" applyAlignment="1">
      <alignment vertical="center" wrapText="1"/>
    </xf>
    <xf numFmtId="0" fontId="52" fillId="0" borderId="10" xfId="0" applyFont="1" applyBorder="1" applyAlignment="1">
      <alignment vertical="center"/>
    </xf>
    <xf numFmtId="164" fontId="20" fillId="0" borderId="10" xfId="0" applyNumberFormat="1" applyFont="1" applyBorder="1"/>
    <xf numFmtId="3" fontId="20" fillId="0" borderId="10" xfId="0" applyNumberFormat="1" applyFont="1" applyBorder="1"/>
    <xf numFmtId="10" fontId="34" fillId="0" borderId="10" xfId="0" applyNumberFormat="1" applyFont="1" applyBorder="1" applyAlignment="1">
      <alignment horizontal="center" vertical="center"/>
    </xf>
    <xf numFmtId="10" fontId="35" fillId="0" borderId="10" xfId="0" applyNumberFormat="1" applyFont="1" applyBorder="1" applyAlignment="1">
      <alignment horizontal="center" vertical="center"/>
    </xf>
    <xf numFmtId="164" fontId="46" fillId="0" borderId="10" xfId="0" applyNumberFormat="1" applyFont="1" applyBorder="1" applyAlignment="1">
      <alignment vertical="center" wrapText="1"/>
    </xf>
    <xf numFmtId="164" fontId="49" fillId="0" borderId="10" xfId="0" applyNumberFormat="1" applyFont="1" applyBorder="1" applyAlignment="1">
      <alignment vertical="center" wrapText="1"/>
    </xf>
    <xf numFmtId="0" fontId="53" fillId="0" borderId="0" xfId="0" applyFont="1" applyAlignment="1">
      <alignment horizontal="right"/>
    </xf>
    <xf numFmtId="0" fontId="29" fillId="0" borderId="14" xfId="0" applyFont="1" applyBorder="1" applyAlignment="1">
      <alignment vertical="center" wrapText="1"/>
    </xf>
    <xf numFmtId="0" fontId="34" fillId="0" borderId="15" xfId="0" applyFont="1" applyBorder="1" applyAlignment="1">
      <alignment vertical="center"/>
    </xf>
    <xf numFmtId="3" fontId="34" fillId="0" borderId="16" xfId="0" applyNumberFormat="1" applyFont="1" applyBorder="1" applyAlignment="1">
      <alignment vertical="center"/>
    </xf>
    <xf numFmtId="0" fontId="45" fillId="14" borderId="10" xfId="0" applyFont="1" applyFill="1" applyBorder="1" applyAlignment="1">
      <alignment vertical="center"/>
    </xf>
    <xf numFmtId="0" fontId="35" fillId="14" borderId="10" xfId="0" applyFont="1" applyFill="1" applyBorder="1" applyAlignment="1">
      <alignment vertical="center" wrapText="1"/>
    </xf>
    <xf numFmtId="166" fontId="40" fillId="0" borderId="10" xfId="0" applyNumberFormat="1" applyFont="1" applyFill="1" applyBorder="1" applyAlignment="1">
      <alignment vertical="center" shrinkToFit="1"/>
    </xf>
    <xf numFmtId="0" fontId="0" fillId="0" borderId="0" xfId="0" applyAlignment="1">
      <alignment wrapText="1"/>
    </xf>
    <xf numFmtId="3" fontId="41" fillId="0" borderId="10" xfId="34" applyNumberFormat="1" applyFont="1" applyBorder="1" applyAlignment="1">
      <alignment horizontal="center" vertical="center" wrapText="1"/>
    </xf>
    <xf numFmtId="3" fontId="41" fillId="0" borderId="10" xfId="34" applyNumberFormat="1" applyFont="1" applyBorder="1" applyAlignment="1">
      <alignment horizontal="left" vertical="center" wrapText="1"/>
    </xf>
    <xf numFmtId="0" fontId="54" fillId="0" borderId="10" xfId="0" applyFont="1" applyFill="1" applyBorder="1" applyAlignment="1">
      <alignment vertical="center" wrapText="1" shrinkToFit="1"/>
    </xf>
    <xf numFmtId="0" fontId="55" fillId="0" borderId="10" xfId="0" applyFont="1" applyBorder="1" applyAlignment="1">
      <alignment wrapText="1"/>
    </xf>
    <xf numFmtId="0" fontId="46" fillId="0" borderId="10" xfId="0" applyFont="1" applyBorder="1" applyAlignment="1">
      <alignment wrapText="1"/>
    </xf>
    <xf numFmtId="0" fontId="18" fillId="0" borderId="10" xfId="0" applyFont="1" applyFill="1" applyBorder="1" applyAlignment="1">
      <alignment vertical="center" wrapText="1" shrinkToFit="1"/>
    </xf>
    <xf numFmtId="3" fontId="0" fillId="0" borderId="0" xfId="0" applyNumberFormat="1" applyAlignment="1">
      <alignment horizontal="right" vertical="center"/>
    </xf>
    <xf numFmtId="3" fontId="35" fillId="18" borderId="0" xfId="0" applyNumberFormat="1" applyFont="1" applyFill="1" applyAlignment="1">
      <alignment vertical="center"/>
    </xf>
    <xf numFmtId="0" fontId="35" fillId="18" borderId="0" xfId="0" applyFont="1" applyFill="1" applyAlignment="1">
      <alignment vertical="center"/>
    </xf>
    <xf numFmtId="3" fontId="28" fillId="0" borderId="0" xfId="0" applyNumberFormat="1" applyFont="1" applyAlignment="1">
      <alignment horizontal="right" vertical="center"/>
    </xf>
    <xf numFmtId="0" fontId="49" fillId="19" borderId="10" xfId="0" applyFont="1" applyFill="1" applyBorder="1" applyAlignment="1">
      <alignment horizontal="center" vertical="center" wrapText="1"/>
    </xf>
    <xf numFmtId="3" fontId="27" fillId="19" borderId="10" xfId="0" applyNumberFormat="1" applyFont="1" applyFill="1" applyBorder="1" applyAlignment="1">
      <alignment horizontal="right" vertical="center" wrapText="1"/>
    </xf>
    <xf numFmtId="3" fontId="27" fillId="19" borderId="10" xfId="0" applyNumberFormat="1" applyFont="1" applyFill="1" applyBorder="1" applyAlignment="1">
      <alignment horizontal="center" vertical="center" wrapText="1"/>
    </xf>
    <xf numFmtId="3" fontId="21" fillId="19" borderId="10" xfId="0" applyNumberFormat="1" applyFont="1" applyFill="1" applyBorder="1" applyAlignment="1">
      <alignment horizontal="center" vertical="center" wrapText="1"/>
    </xf>
    <xf numFmtId="3" fontId="27" fillId="19" borderId="10" xfId="0" applyNumberFormat="1" applyFont="1" applyFill="1" applyBorder="1" applyAlignment="1">
      <alignment horizontal="center" vertical="center" shrinkToFit="1"/>
    </xf>
    <xf numFmtId="0" fontId="47" fillId="19" borderId="10" xfId="0" applyFont="1" applyFill="1" applyBorder="1" applyAlignment="1">
      <alignment vertical="center" shrinkToFit="1"/>
    </xf>
    <xf numFmtId="4" fontId="28" fillId="19" borderId="10" xfId="0" applyNumberFormat="1" applyFont="1" applyFill="1" applyBorder="1" applyAlignment="1">
      <alignment horizontal="right" vertical="center"/>
    </xf>
    <xf numFmtId="3" fontId="28" fillId="19" borderId="10" xfId="0" applyNumberFormat="1" applyFont="1" applyFill="1" applyBorder="1" applyAlignment="1">
      <alignment vertical="center"/>
    </xf>
    <xf numFmtId="3" fontId="51" fillId="19" borderId="10" xfId="0" applyNumberFormat="1" applyFont="1" applyFill="1" applyBorder="1" applyAlignment="1">
      <alignment vertical="center"/>
    </xf>
    <xf numFmtId="3" fontId="50" fillId="19" borderId="10" xfId="0" applyNumberFormat="1" applyFont="1" applyFill="1" applyBorder="1" applyAlignment="1">
      <alignment vertical="center"/>
    </xf>
    <xf numFmtId="0" fontId="47" fillId="19" borderId="10" xfId="0" applyFont="1" applyFill="1" applyBorder="1" applyAlignment="1">
      <alignment vertical="center" wrapText="1"/>
    </xf>
    <xf numFmtId="0" fontId="45" fillId="19" borderId="10" xfId="0" applyFont="1" applyFill="1" applyBorder="1" applyAlignment="1">
      <alignment vertical="center"/>
    </xf>
    <xf numFmtId="3" fontId="51" fillId="19" borderId="10" xfId="0" applyNumberFormat="1" applyFont="1" applyFill="1" applyBorder="1" applyAlignment="1">
      <alignment horizontal="right" vertical="center"/>
    </xf>
    <xf numFmtId="3" fontId="34" fillId="19" borderId="10" xfId="0" applyNumberFormat="1" applyFont="1" applyFill="1" applyBorder="1" applyAlignment="1">
      <alignment horizontal="right" vertical="center"/>
    </xf>
    <xf numFmtId="3" fontId="34" fillId="19" borderId="10" xfId="0" applyNumberFormat="1" applyFont="1" applyFill="1" applyBorder="1" applyAlignment="1">
      <alignment vertical="center"/>
    </xf>
    <xf numFmtId="3" fontId="35" fillId="19" borderId="10" xfId="0" applyNumberFormat="1" applyFont="1" applyFill="1" applyBorder="1" applyAlignment="1">
      <alignment horizontal="right" vertical="center"/>
    </xf>
    <xf numFmtId="3" fontId="35" fillId="19" borderId="10" xfId="0" applyNumberFormat="1" applyFont="1" applyFill="1" applyBorder="1" applyAlignment="1">
      <alignment vertical="center"/>
    </xf>
    <xf numFmtId="4" fontId="51" fillId="19" borderId="10" xfId="0" applyNumberFormat="1" applyFont="1" applyFill="1" applyBorder="1" applyAlignment="1">
      <alignment vertical="center"/>
    </xf>
    <xf numFmtId="3" fontId="28" fillId="19" borderId="10" xfId="0" applyNumberFormat="1" applyFont="1" applyFill="1" applyBorder="1" applyAlignment="1">
      <alignment horizontal="center" vertical="center"/>
    </xf>
    <xf numFmtId="3" fontId="34" fillId="19" borderId="10" xfId="0" applyNumberFormat="1" applyFont="1" applyFill="1" applyBorder="1" applyAlignment="1">
      <alignment horizontal="center" vertical="center"/>
    </xf>
    <xf numFmtId="0" fontId="45" fillId="19" borderId="10" xfId="0" applyFont="1" applyFill="1" applyBorder="1" applyAlignment="1">
      <alignment vertical="center" wrapText="1"/>
    </xf>
    <xf numFmtId="0" fontId="35" fillId="19" borderId="10" xfId="0" applyFont="1" applyFill="1" applyBorder="1" applyAlignment="1">
      <alignment vertical="center"/>
    </xf>
    <xf numFmtId="0" fontId="45" fillId="19" borderId="10" xfId="0" applyFont="1" applyFill="1" applyBorder="1" applyAlignment="1">
      <alignment horizontal="left" vertical="center" wrapText="1"/>
    </xf>
    <xf numFmtId="0" fontId="51" fillId="19" borderId="10" xfId="0" applyFont="1" applyFill="1" applyBorder="1" applyAlignment="1">
      <alignment horizontal="right" vertical="center"/>
    </xf>
    <xf numFmtId="0" fontId="51" fillId="19" borderId="10" xfId="0" applyFont="1" applyFill="1" applyBorder="1" applyAlignment="1">
      <alignment horizontal="left" vertical="center"/>
    </xf>
    <xf numFmtId="164" fontId="34" fillId="19" borderId="10" xfId="0" applyNumberFormat="1" applyFont="1" applyFill="1" applyBorder="1" applyAlignment="1">
      <alignment vertical="center"/>
    </xf>
    <xf numFmtId="164" fontId="35" fillId="19" borderId="10" xfId="0" applyNumberFormat="1" applyFont="1" applyFill="1" applyBorder="1" applyAlignment="1">
      <alignment vertical="center"/>
    </xf>
    <xf numFmtId="0" fontId="35" fillId="19" borderId="10" xfId="0" applyFont="1" applyFill="1" applyBorder="1" applyAlignment="1">
      <alignment horizontal="right" vertical="center"/>
    </xf>
    <xf numFmtId="0" fontId="35" fillId="19" borderId="10" xfId="0" applyFont="1" applyFill="1" applyBorder="1" applyAlignment="1">
      <alignment horizontal="left" vertical="center"/>
    </xf>
    <xf numFmtId="3" fontId="35" fillId="0" borderId="10" xfId="0" applyNumberFormat="1" applyFont="1" applyBorder="1" applyAlignment="1">
      <alignment horizontal="center" vertical="center" wrapText="1"/>
    </xf>
    <xf numFmtId="3" fontId="34" fillId="0" borderId="22" xfId="0" applyNumberFormat="1" applyFont="1" applyBorder="1" applyAlignment="1">
      <alignment vertical="center"/>
    </xf>
    <xf numFmtId="0" fontId="20" fillId="0" borderId="0" xfId="0" applyFont="1" applyAlignment="1">
      <alignment horizontal="left"/>
    </xf>
    <xf numFmtId="0" fontId="23" fillId="0" borderId="10" xfId="0" applyFont="1" applyBorder="1" applyAlignment="1">
      <alignment wrapText="1"/>
    </xf>
    <xf numFmtId="0" fontId="20" fillId="0" borderId="10" xfId="0" applyFont="1" applyBorder="1" applyAlignment="1">
      <alignment wrapText="1"/>
    </xf>
    <xf numFmtId="0" fontId="23" fillId="15" borderId="10" xfId="0" applyFont="1" applyFill="1" applyBorder="1" applyAlignment="1">
      <alignment wrapText="1"/>
    </xf>
    <xf numFmtId="0" fontId="20" fillId="15" borderId="10" xfId="0" applyFont="1" applyFill="1" applyBorder="1" applyAlignment="1">
      <alignment wrapText="1"/>
    </xf>
    <xf numFmtId="0" fontId="60" fillId="0" borderId="0" xfId="0" applyFont="1" applyAlignment="1">
      <alignment wrapText="1"/>
    </xf>
    <xf numFmtId="0" fontId="20" fillId="0" borderId="0" xfId="0" applyFont="1" applyAlignment="1">
      <alignment wrapText="1"/>
    </xf>
    <xf numFmtId="3" fontId="58" fillId="0" borderId="10" xfId="0" applyNumberFormat="1" applyFont="1" applyBorder="1"/>
    <xf numFmtId="3" fontId="23" fillId="15" borderId="10" xfId="0" applyNumberFormat="1" applyFont="1" applyFill="1" applyBorder="1"/>
    <xf numFmtId="164" fontId="23" fillId="15" borderId="10" xfId="0" applyNumberFormat="1" applyFont="1" applyFill="1" applyBorder="1"/>
    <xf numFmtId="0" fontId="23" fillId="0" borderId="10" xfId="0" applyFont="1" applyBorder="1"/>
    <xf numFmtId="0" fontId="59" fillId="0" borderId="10" xfId="0" applyFont="1" applyBorder="1"/>
    <xf numFmtId="164" fontId="23" fillId="0" borderId="10" xfId="0" applyNumberFormat="1" applyFont="1" applyBorder="1"/>
    <xf numFmtId="3" fontId="23" fillId="0" borderId="10" xfId="0" applyNumberFormat="1" applyFont="1" applyBorder="1"/>
    <xf numFmtId="3" fontId="61" fillId="0" borderId="10" xfId="0" applyNumberFormat="1" applyFont="1" applyBorder="1"/>
    <xf numFmtId="3" fontId="59" fillId="0" borderId="10" xfId="0" applyNumberFormat="1" applyFont="1" applyBorder="1"/>
    <xf numFmtId="3" fontId="20" fillId="15" borderId="10" xfId="0" applyNumberFormat="1" applyFont="1" applyFill="1" applyBorder="1"/>
    <xf numFmtId="164" fontId="20" fillId="15" borderId="10" xfId="0" applyNumberFormat="1" applyFont="1" applyFill="1" applyBorder="1"/>
    <xf numFmtId="3" fontId="23" fillId="17" borderId="10" xfId="0" applyNumberFormat="1" applyFont="1" applyFill="1" applyBorder="1" applyAlignment="1">
      <alignment vertical="center"/>
    </xf>
    <xf numFmtId="164" fontId="23" fillId="17" borderId="10" xfId="0" applyNumberFormat="1" applyFont="1" applyFill="1" applyBorder="1" applyAlignment="1">
      <alignment vertical="center"/>
    </xf>
    <xf numFmtId="164" fontId="23" fillId="0" borderId="12" xfId="0" applyNumberFormat="1" applyFont="1" applyBorder="1" applyAlignment="1">
      <alignment vertical="center"/>
    </xf>
    <xf numFmtId="3" fontId="62" fillId="0" borderId="10" xfId="0" applyNumberFormat="1" applyFont="1" applyBorder="1" applyAlignment="1">
      <alignment horizontal="left" vertical="center"/>
    </xf>
    <xf numFmtId="2" fontId="23" fillId="0" borderId="10" xfId="0" applyNumberFormat="1" applyFont="1" applyBorder="1" applyAlignment="1"/>
    <xf numFmtId="2" fontId="59" fillId="0" borderId="10" xfId="0" applyNumberFormat="1" applyFont="1" applyBorder="1" applyAlignment="1"/>
    <xf numFmtId="2" fontId="20" fillId="0" borderId="10" xfId="0" applyNumberFormat="1" applyFont="1" applyBorder="1" applyAlignment="1"/>
    <xf numFmtId="165" fontId="23" fillId="0" borderId="10" xfId="0" applyNumberFormat="1" applyFont="1" applyBorder="1"/>
    <xf numFmtId="2" fontId="20" fillId="0" borderId="10" xfId="0" applyNumberFormat="1" applyFont="1" applyFill="1" applyBorder="1" applyAlignment="1"/>
    <xf numFmtId="0" fontId="20" fillId="0" borderId="13" xfId="0" applyFont="1" applyBorder="1" applyAlignment="1">
      <alignment horizontal="center" vertical="center"/>
    </xf>
    <xf numFmtId="0" fontId="20" fillId="0" borderId="13" xfId="0" applyFont="1" applyBorder="1" applyAlignment="1"/>
    <xf numFmtId="0" fontId="21" fillId="16" borderId="10" xfId="0" applyFont="1" applyFill="1" applyBorder="1" applyAlignment="1">
      <alignment horizontal="center" vertical="center"/>
    </xf>
    <xf numFmtId="0" fontId="23" fillId="16" borderId="10" xfId="0" applyFont="1" applyFill="1" applyBorder="1" applyAlignment="1">
      <alignment vertical="center" wrapText="1"/>
    </xf>
    <xf numFmtId="3" fontId="23" fillId="16" borderId="10" xfId="0" applyNumberFormat="1" applyFont="1" applyFill="1" applyBorder="1" applyAlignment="1">
      <alignment vertical="center"/>
    </xf>
    <xf numFmtId="164" fontId="23" fillId="16" borderId="10" xfId="0" applyNumberFormat="1" applyFont="1" applyFill="1" applyBorder="1" applyAlignment="1">
      <alignment vertical="center"/>
    </xf>
    <xf numFmtId="0" fontId="21" fillId="16" borderId="0" xfId="0" applyFont="1" applyFill="1" applyAlignment="1">
      <alignment vertical="center"/>
    </xf>
    <xf numFmtId="0" fontId="0" fillId="16" borderId="0" xfId="0" applyFill="1" applyAlignment="1">
      <alignment vertical="center"/>
    </xf>
    <xf numFmtId="165" fontId="20" fillId="0" borderId="10" xfId="0" applyNumberFormat="1" applyFont="1" applyBorder="1"/>
    <xf numFmtId="0" fontId="22" fillId="0" borderId="0" xfId="0" applyFont="1"/>
    <xf numFmtId="0" fontId="20" fillId="0" borderId="10" xfId="0" applyFont="1" applyBorder="1"/>
    <xf numFmtId="0" fontId="22" fillId="0" borderId="1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164" fontId="23" fillId="0" borderId="17" xfId="0" applyNumberFormat="1" applyFont="1" applyBorder="1" applyAlignment="1">
      <alignment horizontal="center" vertical="center" wrapText="1"/>
    </xf>
    <xf numFmtId="164" fontId="23" fillId="0" borderId="18" xfId="0" applyNumberFormat="1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59" fillId="0" borderId="17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8" fillId="0" borderId="21" xfId="0" applyFont="1" applyBorder="1" applyAlignment="1">
      <alignment horizontal="right" vertical="center"/>
    </xf>
    <xf numFmtId="0" fontId="35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40" fillId="0" borderId="0" xfId="34" applyFont="1" applyAlignment="1">
      <alignment horizontal="right" vertical="center"/>
    </xf>
    <xf numFmtId="0" fontId="0" fillId="0" borderId="21" xfId="0" applyBorder="1" applyAlignment="1">
      <alignment horizontal="right"/>
    </xf>
    <xf numFmtId="3" fontId="41" fillId="0" borderId="0" xfId="34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right"/>
    </xf>
    <xf numFmtId="3" fontId="0" fillId="0" borderId="0" xfId="0" applyNumberFormat="1" applyBorder="1" applyAlignment="1">
      <alignment horizontal="right"/>
    </xf>
    <xf numFmtId="0" fontId="25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8" fillId="0" borderId="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63" fillId="0" borderId="13" xfId="0" applyNumberFormat="1" applyFont="1" applyFill="1" applyBorder="1" applyAlignment="1">
      <alignment horizontal="left" wrapText="1"/>
    </xf>
    <xf numFmtId="49" fontId="63" fillId="0" borderId="20" xfId="0" applyNumberFormat="1" applyFont="1" applyFill="1" applyBorder="1" applyAlignment="1">
      <alignment horizontal="left" wrapText="1"/>
    </xf>
    <xf numFmtId="49" fontId="63" fillId="0" borderId="12" xfId="0" applyNumberFormat="1" applyFont="1" applyFill="1" applyBorder="1" applyAlignment="1">
      <alignment horizontal="left" wrapText="1"/>
    </xf>
    <xf numFmtId="0" fontId="34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right"/>
    </xf>
  </cellXfs>
  <cellStyles count="3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Phare" xfId="34"/>
    <cellStyle name="Összesen" xfId="35" builtinId="25" customBuiltin="1"/>
    <cellStyle name="Rossz" xfId="36" builtinId="27" customBuiltin="1"/>
    <cellStyle name="Semleges" xfId="37" builtinId="28" customBuiltin="1"/>
    <cellStyle name="Számítás" xfId="38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showWhiteSpace="0" topLeftCell="B19" zoomScale="130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85546875" style="190" customWidth="1"/>
    <col min="3" max="3" width="12.8554687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7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27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3" t="s">
        <v>38</v>
      </c>
      <c r="J5" s="233"/>
      <c r="K5" s="233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232043827</v>
      </c>
      <c r="D8" s="191"/>
      <c r="E8" s="130">
        <v>273583921</v>
      </c>
      <c r="F8" s="130">
        <v>136791961</v>
      </c>
      <c r="G8" s="130">
        <v>133305337</v>
      </c>
      <c r="H8" s="129">
        <f>G8/F8</f>
        <v>0.97451148463322346</v>
      </c>
      <c r="I8" s="130">
        <f t="shared" ref="I8:I13" si="0">G8-J8-K8</f>
        <v>133305337</v>
      </c>
      <c r="J8" s="130"/>
      <c r="K8" s="130"/>
    </row>
    <row r="9" spans="1:11" ht="15" customHeight="1" x14ac:dyDescent="0.2">
      <c r="A9" s="41"/>
      <c r="B9" s="186" t="s">
        <v>13</v>
      </c>
      <c r="C9" s="130">
        <v>30289508</v>
      </c>
      <c r="D9" s="191"/>
      <c r="E9" s="130">
        <v>34507213</v>
      </c>
      <c r="F9" s="130">
        <v>17653606</v>
      </c>
      <c r="G9" s="130">
        <v>17294715</v>
      </c>
      <c r="H9" s="129">
        <f t="shared" ref="H9:H17" si="1">G9/F9</f>
        <v>0.97967038575574872</v>
      </c>
      <c r="I9" s="130">
        <f t="shared" si="0"/>
        <v>17294715</v>
      </c>
      <c r="J9" s="130"/>
      <c r="K9" s="130"/>
    </row>
    <row r="10" spans="1:11" ht="15" customHeight="1" x14ac:dyDescent="0.2">
      <c r="A10" s="41"/>
      <c r="B10" s="186" t="s">
        <v>14</v>
      </c>
      <c r="C10" s="130">
        <v>157411639</v>
      </c>
      <c r="D10" s="191"/>
      <c r="E10" s="130">
        <v>159093125</v>
      </c>
      <c r="F10" s="130">
        <v>69576388</v>
      </c>
      <c r="G10" s="130">
        <v>66947464</v>
      </c>
      <c r="H10" s="129">
        <f t="shared" si="1"/>
        <v>0.962215284875093</v>
      </c>
      <c r="I10" s="130">
        <f t="shared" si="0"/>
        <v>66947464</v>
      </c>
      <c r="J10" s="130"/>
      <c r="K10" s="130"/>
    </row>
    <row r="11" spans="1:11" ht="15" customHeight="1" x14ac:dyDescent="0.2">
      <c r="A11" s="41"/>
      <c r="B11" s="186" t="s">
        <v>43</v>
      </c>
      <c r="C11" s="130">
        <v>23250000</v>
      </c>
      <c r="D11" s="191"/>
      <c r="E11" s="130">
        <v>33253245</v>
      </c>
      <c r="F11" s="130">
        <v>24300000</v>
      </c>
      <c r="G11" s="130">
        <v>24288431</v>
      </c>
      <c r="H11" s="129">
        <f t="shared" si="1"/>
        <v>0.99952390946502057</v>
      </c>
      <c r="I11" s="130">
        <f t="shared" si="0"/>
        <v>24288431</v>
      </c>
      <c r="J11" s="130"/>
      <c r="K11" s="130"/>
    </row>
    <row r="12" spans="1:11" ht="15" customHeight="1" x14ac:dyDescent="0.2">
      <c r="A12" s="41"/>
      <c r="B12" s="186" t="s">
        <v>177</v>
      </c>
      <c r="C12" s="130">
        <v>8739578</v>
      </c>
      <c r="D12" s="191"/>
      <c r="E12" s="130">
        <v>18766635</v>
      </c>
      <c r="F12" s="130">
        <v>9283318</v>
      </c>
      <c r="G12" s="130">
        <v>8827964</v>
      </c>
      <c r="H12" s="129">
        <f t="shared" si="1"/>
        <v>0.95094921880301853</v>
      </c>
      <c r="I12" s="130">
        <f t="shared" si="0"/>
        <v>8827964</v>
      </c>
      <c r="J12" s="130"/>
      <c r="K12" s="130"/>
    </row>
    <row r="13" spans="1:11" ht="18" customHeight="1" x14ac:dyDescent="0.2">
      <c r="A13" s="41"/>
      <c r="B13" s="186" t="s">
        <v>44</v>
      </c>
      <c r="C13" s="130">
        <v>167450877</v>
      </c>
      <c r="D13" s="191"/>
      <c r="E13" s="130">
        <v>132273095</v>
      </c>
      <c r="F13" s="130">
        <v>132273095</v>
      </c>
      <c r="G13" s="130"/>
      <c r="H13" s="129">
        <f t="shared" si="1"/>
        <v>0</v>
      </c>
      <c r="I13" s="130">
        <f t="shared" si="0"/>
        <v>0</v>
      </c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619185429</v>
      </c>
      <c r="D14" s="192">
        <f>SUM(D8:D13)</f>
        <v>0</v>
      </c>
      <c r="E14" s="192">
        <f>SUM(E8:E13)</f>
        <v>651477234</v>
      </c>
      <c r="F14" s="192">
        <f>SUM(F8:F13)</f>
        <v>389878368</v>
      </c>
      <c r="G14" s="192">
        <f>SUM(G8:G13)</f>
        <v>250663911</v>
      </c>
      <c r="H14" s="193">
        <f>G14/F14</f>
        <v>0.6429284914827591</v>
      </c>
      <c r="I14" s="192">
        <f t="shared" ref="I14:K14" si="2">SUM(I8:I13)</f>
        <v>250663911</v>
      </c>
      <c r="J14" s="192">
        <f t="shared" si="2"/>
        <v>0</v>
      </c>
      <c r="K14" s="192">
        <f t="shared" si="2"/>
        <v>0</v>
      </c>
    </row>
    <row r="15" spans="1:11" ht="15" customHeight="1" x14ac:dyDescent="0.2">
      <c r="A15" s="41"/>
      <c r="B15" s="186" t="s">
        <v>45</v>
      </c>
      <c r="C15" s="130">
        <v>436418603</v>
      </c>
      <c r="D15" s="191"/>
      <c r="E15" s="130">
        <v>421385960</v>
      </c>
      <c r="F15" s="130">
        <v>5643839</v>
      </c>
      <c r="G15" s="130">
        <v>5643839</v>
      </c>
      <c r="H15" s="129">
        <f t="shared" si="1"/>
        <v>1</v>
      </c>
      <c r="I15" s="130">
        <f>G15-J15-K15</f>
        <v>5643839</v>
      </c>
      <c r="J15" s="130"/>
      <c r="K15" s="130"/>
    </row>
    <row r="16" spans="1:11" ht="15" customHeight="1" x14ac:dyDescent="0.2">
      <c r="A16" s="41"/>
      <c r="B16" s="186" t="s">
        <v>46</v>
      </c>
      <c r="C16" s="130">
        <v>149954968</v>
      </c>
      <c r="D16" s="191"/>
      <c r="E16" s="130">
        <v>179567322</v>
      </c>
      <c r="F16" s="130">
        <v>1268108</v>
      </c>
      <c r="G16" s="130">
        <v>1268108</v>
      </c>
      <c r="H16" s="129">
        <f t="shared" si="1"/>
        <v>1</v>
      </c>
      <c r="I16" s="130">
        <f>G16-J16-K16</f>
        <v>1268108</v>
      </c>
      <c r="J16" s="130"/>
      <c r="K16" s="130"/>
    </row>
    <row r="17" spans="1:11" ht="15" customHeight="1" x14ac:dyDescent="0.2">
      <c r="A17" s="41"/>
      <c r="B17" s="186" t="s">
        <v>47</v>
      </c>
      <c r="C17" s="130">
        <v>20000000</v>
      </c>
      <c r="D17" s="191"/>
      <c r="E17" s="130">
        <v>21270000</v>
      </c>
      <c r="F17" s="130">
        <v>15863953</v>
      </c>
      <c r="G17" s="130">
        <v>15863953</v>
      </c>
      <c r="H17" s="129">
        <f t="shared" si="1"/>
        <v>1</v>
      </c>
      <c r="I17" s="130">
        <f>G17-J17-K17</f>
        <v>15863953</v>
      </c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606373571</v>
      </c>
      <c r="D18" s="192">
        <f>SUM(D15:D17)</f>
        <v>0</v>
      </c>
      <c r="E18" s="192">
        <f>SUM(E15:E17)</f>
        <v>622223282</v>
      </c>
      <c r="F18" s="192">
        <f>SUM(F15:F17)</f>
        <v>22775900</v>
      </c>
      <c r="G18" s="192">
        <f>SUM(G15:G17)</f>
        <v>22775900</v>
      </c>
      <c r="H18" s="193">
        <f>G18/F18</f>
        <v>1</v>
      </c>
      <c r="I18" s="192">
        <f>G18-J18-K18</f>
        <v>22775900</v>
      </c>
      <c r="J18" s="192">
        <f t="shared" ref="J18:K18" si="3">SUM(J15:J17)</f>
        <v>0</v>
      </c>
      <c r="K18" s="192">
        <f t="shared" si="3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1225559000</v>
      </c>
      <c r="D19" s="215">
        <f>D14+D18</f>
        <v>0</v>
      </c>
      <c r="E19" s="215">
        <f>E14+E18</f>
        <v>1273700516</v>
      </c>
      <c r="F19" s="215">
        <f>F14+F18</f>
        <v>412654268</v>
      </c>
      <c r="G19" s="215">
        <f>G14+G18</f>
        <v>273439811</v>
      </c>
      <c r="H19" s="216">
        <f>G19/F19</f>
        <v>0.66263657546854693</v>
      </c>
      <c r="I19" s="215">
        <f t="shared" ref="I19:K19" si="4">I14+I18</f>
        <v>273439811</v>
      </c>
      <c r="J19" s="215">
        <f t="shared" si="4"/>
        <v>0</v>
      </c>
      <c r="K19" s="215">
        <f t="shared" si="4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>
        <v>498536420</v>
      </c>
      <c r="D21" s="191"/>
      <c r="E21" s="130">
        <v>509307798</v>
      </c>
      <c r="F21" s="130">
        <v>267845806</v>
      </c>
      <c r="G21" s="130">
        <v>267845806</v>
      </c>
      <c r="H21" s="129">
        <f t="shared" ref="H21:H26" si="5">G21/F21</f>
        <v>1</v>
      </c>
      <c r="I21" s="130">
        <f>G21-J21-K21</f>
        <v>267845806</v>
      </c>
      <c r="J21" s="197"/>
      <c r="K21" s="197"/>
    </row>
    <row r="22" spans="1:11" ht="15" customHeight="1" x14ac:dyDescent="0.2">
      <c r="A22" s="41"/>
      <c r="B22" s="186" t="s">
        <v>50</v>
      </c>
      <c r="C22" s="130">
        <v>320016388</v>
      </c>
      <c r="D22" s="191"/>
      <c r="E22" s="130">
        <v>320016388</v>
      </c>
      <c r="F22" s="130">
        <v>160988021</v>
      </c>
      <c r="G22" s="130">
        <v>146706475</v>
      </c>
      <c r="H22" s="129">
        <f t="shared" si="5"/>
        <v>0.91128814484898846</v>
      </c>
      <c r="I22" s="130">
        <f>G22-J22-K22</f>
        <v>146706475</v>
      </c>
      <c r="J22" s="197"/>
      <c r="K22" s="197"/>
    </row>
    <row r="23" spans="1:11" ht="15" customHeight="1" x14ac:dyDescent="0.2">
      <c r="A23" s="41"/>
      <c r="B23" s="186" t="s">
        <v>179</v>
      </c>
      <c r="C23" s="130">
        <v>304547870</v>
      </c>
      <c r="D23" s="191"/>
      <c r="E23" s="130">
        <v>338524257</v>
      </c>
      <c r="F23" s="130">
        <v>181957468</v>
      </c>
      <c r="G23" s="130">
        <v>181957468</v>
      </c>
      <c r="H23" s="129">
        <f t="shared" si="5"/>
        <v>1</v>
      </c>
      <c r="I23" s="130">
        <f>G23-J23-K23</f>
        <v>181957468</v>
      </c>
      <c r="J23" s="197"/>
      <c r="K23" s="197"/>
    </row>
    <row r="24" spans="1:11" ht="15" customHeight="1" x14ac:dyDescent="0.2">
      <c r="A24" s="41"/>
      <c r="B24" s="186" t="s">
        <v>51</v>
      </c>
      <c r="C24" s="130">
        <v>1233000</v>
      </c>
      <c r="D24" s="191"/>
      <c r="E24" s="130">
        <v>1233000</v>
      </c>
      <c r="F24" s="130">
        <v>72000</v>
      </c>
      <c r="G24" s="130">
        <v>72000</v>
      </c>
      <c r="H24" s="129">
        <f t="shared" si="5"/>
        <v>1</v>
      </c>
      <c r="I24" s="130">
        <f>G24-J24-K24</f>
        <v>72000</v>
      </c>
      <c r="J24" s="197"/>
      <c r="K24" s="197"/>
    </row>
    <row r="25" spans="1:11" ht="15" customHeight="1" x14ac:dyDescent="0.2">
      <c r="A25" s="41"/>
      <c r="B25" s="186" t="s">
        <v>52</v>
      </c>
      <c r="C25" s="130">
        <v>41243097</v>
      </c>
      <c r="D25" s="191"/>
      <c r="E25" s="130">
        <v>41243097</v>
      </c>
      <c r="F25" s="130">
        <v>8766127</v>
      </c>
      <c r="G25" s="130">
        <v>8766127</v>
      </c>
      <c r="H25" s="129">
        <f t="shared" si="5"/>
        <v>1</v>
      </c>
      <c r="I25" s="130">
        <f>G25-J25-K25</f>
        <v>8766127</v>
      </c>
      <c r="J25" s="197">
        <v>0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1165576775</v>
      </c>
      <c r="D26" s="192">
        <f>SUM(D21:D25)</f>
        <v>0</v>
      </c>
      <c r="E26" s="192">
        <f>SUM(E21:E25)</f>
        <v>1210324540</v>
      </c>
      <c r="F26" s="192">
        <f>SUM(F21:F25)</f>
        <v>619629422</v>
      </c>
      <c r="G26" s="192">
        <f>SUM(G21:G25)</f>
        <v>605347876</v>
      </c>
      <c r="H26" s="193">
        <f t="shared" si="5"/>
        <v>0.9769514721332907</v>
      </c>
      <c r="I26" s="192">
        <f t="shared" ref="I26:K26" si="6">SUM(I21:I25)</f>
        <v>605347876</v>
      </c>
      <c r="J26" s="192">
        <f t="shared" si="6"/>
        <v>0</v>
      </c>
      <c r="K26" s="192">
        <f t="shared" si="6"/>
        <v>0</v>
      </c>
    </row>
    <row r="27" spans="1:11" ht="15" customHeight="1" x14ac:dyDescent="0.2">
      <c r="A27" s="41"/>
      <c r="B27" s="186" t="s">
        <v>53</v>
      </c>
      <c r="C27" s="130">
        <v>29215532</v>
      </c>
      <c r="D27" s="191"/>
      <c r="E27" s="130">
        <v>29215532</v>
      </c>
      <c r="F27" s="130">
        <v>25182820</v>
      </c>
      <c r="G27" s="130">
        <v>25182820</v>
      </c>
      <c r="H27" s="129">
        <f>G27/F27</f>
        <v>1</v>
      </c>
      <c r="I27" s="130">
        <f>G27-J27-K27</f>
        <v>25182820</v>
      </c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>
        <v>504767640</v>
      </c>
      <c r="D28" s="191"/>
      <c r="E28" s="130">
        <v>34952087</v>
      </c>
      <c r="F28" s="130">
        <v>13703469</v>
      </c>
      <c r="G28" s="130">
        <v>13703469</v>
      </c>
      <c r="H28" s="129">
        <f t="shared" ref="H28" si="7">G28/F28</f>
        <v>1</v>
      </c>
      <c r="I28" s="130">
        <f>G28-J28-K28</f>
        <v>13703469</v>
      </c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>
        <v>4075092</v>
      </c>
      <c r="D29" s="191"/>
      <c r="E29" s="130">
        <v>4075092</v>
      </c>
      <c r="F29" s="130">
        <v>1805</v>
      </c>
      <c r="G29" s="130">
        <v>1805</v>
      </c>
      <c r="H29" s="129">
        <f>G29/F29</f>
        <v>1</v>
      </c>
      <c r="I29" s="130">
        <f>G29-J29-K29</f>
        <v>1805</v>
      </c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538058264</v>
      </c>
      <c r="D30" s="192">
        <f>SUM(D27:D29)</f>
        <v>0</v>
      </c>
      <c r="E30" s="192">
        <f>SUM(E27:E29)</f>
        <v>68242711</v>
      </c>
      <c r="F30" s="192">
        <f>SUM(F27:F29)</f>
        <v>38888094</v>
      </c>
      <c r="G30" s="192">
        <f>SUM(G27:G29)</f>
        <v>38888094</v>
      </c>
      <c r="H30" s="193">
        <f>G30/F30</f>
        <v>1</v>
      </c>
      <c r="I30" s="192">
        <f t="shared" ref="I30:K30" si="8">SUM(I27:I29)</f>
        <v>38888094</v>
      </c>
      <c r="J30" s="192">
        <f t="shared" si="8"/>
        <v>0</v>
      </c>
      <c r="K30" s="192">
        <f t="shared" si="8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1703635039</v>
      </c>
      <c r="D31" s="215">
        <f>D26+D30</f>
        <v>0</v>
      </c>
      <c r="E31" s="215">
        <f>E26+E30</f>
        <v>1278567251</v>
      </c>
      <c r="F31" s="215">
        <f>F26+F30</f>
        <v>658517516</v>
      </c>
      <c r="G31" s="215">
        <f>G26+G30</f>
        <v>644235970</v>
      </c>
      <c r="H31" s="216">
        <f>G31/F31</f>
        <v>0.97831257991928644</v>
      </c>
      <c r="I31" s="215">
        <f t="shared" ref="I31:K31" si="9">I26+I30</f>
        <v>644235970</v>
      </c>
      <c r="J31" s="215">
        <f t="shared" si="9"/>
        <v>0</v>
      </c>
      <c r="K31" s="215">
        <f t="shared" si="9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9" si="10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10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>
        <v>619940667</v>
      </c>
      <c r="D35" s="191"/>
      <c r="E35" s="130">
        <v>641069085</v>
      </c>
      <c r="F35" s="130">
        <v>340339102</v>
      </c>
      <c r="G35" s="130">
        <v>350284179</v>
      </c>
      <c r="H35" s="129">
        <f>G35/F35</f>
        <v>1.0292210825660579</v>
      </c>
      <c r="I35" s="130">
        <f t="shared" si="10"/>
        <v>350284179</v>
      </c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10"/>
        <v>0</v>
      </c>
      <c r="J36" s="130"/>
      <c r="K36" s="130"/>
    </row>
    <row r="37" spans="1:11" s="217" customFormat="1" ht="24.75" customHeight="1" x14ac:dyDescent="0.2">
      <c r="A37" s="213" t="s">
        <v>1</v>
      </c>
      <c r="B37" s="214" t="s">
        <v>20</v>
      </c>
      <c r="C37" s="215">
        <f>SUM(C33:C36)</f>
        <v>619940667</v>
      </c>
      <c r="D37" s="215">
        <f>SUM(D33:D36)</f>
        <v>0</v>
      </c>
      <c r="E37" s="215">
        <f>SUM(E33:E36)</f>
        <v>641069085</v>
      </c>
      <c r="F37" s="215">
        <f>SUM(F33:F36)</f>
        <v>340339102</v>
      </c>
      <c r="G37" s="215">
        <f>SUM(G32:G36)</f>
        <v>350284179</v>
      </c>
      <c r="H37" s="216">
        <f>G37/F37</f>
        <v>1.0292210825660579</v>
      </c>
      <c r="I37" s="215">
        <f>SUM(I33:I36)</f>
        <v>350284179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>
        <v>17672318</v>
      </c>
      <c r="D38" s="56"/>
      <c r="E38" s="33">
        <v>17672318</v>
      </c>
      <c r="F38" s="33">
        <v>17672318</v>
      </c>
      <c r="G38" s="33">
        <v>17672318</v>
      </c>
      <c r="H38" s="129"/>
      <c r="I38" s="130">
        <f t="shared" si="10"/>
        <v>17672318</v>
      </c>
      <c r="J38" s="33"/>
      <c r="K38" s="33"/>
    </row>
    <row r="39" spans="1:11" s="32" customFormat="1" ht="15" customHeight="1" x14ac:dyDescent="0.2">
      <c r="A39" s="44"/>
      <c r="B39" s="31" t="s">
        <v>60</v>
      </c>
      <c r="C39" s="33">
        <f>C33</f>
        <v>0</v>
      </c>
      <c r="D39" s="56"/>
      <c r="E39" s="33">
        <v>0</v>
      </c>
      <c r="F39" s="33"/>
      <c r="G39" s="33">
        <v>0</v>
      </c>
      <c r="H39" s="129"/>
      <c r="I39" s="130">
        <f t="shared" si="10"/>
        <v>0</v>
      </c>
      <c r="J39" s="33"/>
      <c r="K39" s="33"/>
    </row>
    <row r="40" spans="1:11" s="32" customFormat="1" ht="15" customHeight="1" x14ac:dyDescent="0.2">
      <c r="A40" s="44"/>
      <c r="B40" s="31" t="s">
        <v>4</v>
      </c>
      <c r="C40" s="33">
        <f>C35</f>
        <v>619940667</v>
      </c>
      <c r="D40" s="33">
        <f>D35</f>
        <v>0</v>
      </c>
      <c r="E40" s="33">
        <f>E35-E38</f>
        <v>623396767</v>
      </c>
      <c r="F40" s="33">
        <f>F35-F38</f>
        <v>322666784</v>
      </c>
      <c r="G40" s="33">
        <f>G35-G38</f>
        <v>332611861</v>
      </c>
      <c r="H40" s="129">
        <f>G40/F40</f>
        <v>1.0308215084202779</v>
      </c>
      <c r="I40" s="130">
        <f t="shared" si="10"/>
        <v>332611861</v>
      </c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>
        <f t="shared" si="10"/>
        <v>0</v>
      </c>
      <c r="J41" s="33"/>
      <c r="K41" s="33"/>
    </row>
    <row r="42" spans="1:11" ht="15" customHeight="1" x14ac:dyDescent="0.2">
      <c r="A42" s="41"/>
      <c r="B42" s="186" t="s">
        <v>61</v>
      </c>
      <c r="C42" s="130">
        <v>50000000</v>
      </c>
      <c r="D42" s="191"/>
      <c r="E42" s="130">
        <v>50000000</v>
      </c>
      <c r="F42" s="130"/>
      <c r="G42" s="130">
        <v>0</v>
      </c>
      <c r="H42" s="129"/>
      <c r="I42" s="130">
        <f t="shared" si="10"/>
        <v>0</v>
      </c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10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/>
      <c r="D44" s="191"/>
      <c r="E44" s="130"/>
      <c r="F44" s="130"/>
      <c r="G44" s="130">
        <v>0</v>
      </c>
      <c r="H44" s="129"/>
      <c r="I44" s="130">
        <f t="shared" si="10"/>
        <v>0</v>
      </c>
      <c r="J44" s="33"/>
      <c r="K44" s="33"/>
    </row>
    <row r="45" spans="1:11" ht="15" customHeight="1" x14ac:dyDescent="0.2">
      <c r="A45" s="41"/>
      <c r="B45" s="186" t="s">
        <v>64</v>
      </c>
      <c r="C45" s="130">
        <v>91864628</v>
      </c>
      <c r="D45" s="191"/>
      <c r="E45" s="130">
        <v>586202350</v>
      </c>
      <c r="F45" s="130">
        <v>586202350</v>
      </c>
      <c r="G45" s="130">
        <v>586202350</v>
      </c>
      <c r="H45" s="129">
        <f>G45/F45</f>
        <v>1</v>
      </c>
      <c r="I45" s="130">
        <f t="shared" si="10"/>
        <v>586202350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10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141864628</v>
      </c>
      <c r="D47" s="215">
        <f>SUM(D42:D46)</f>
        <v>0</v>
      </c>
      <c r="E47" s="215">
        <f>SUM(E42:E46)</f>
        <v>636202350</v>
      </c>
      <c r="F47" s="215">
        <f>SUM(F42:F46)</f>
        <v>586202350</v>
      </c>
      <c r="G47" s="215">
        <f>SUM(G42:G46)</f>
        <v>586202350</v>
      </c>
      <c r="H47" s="216">
        <f>G47/F47</f>
        <v>1</v>
      </c>
      <c r="I47" s="215">
        <f t="shared" ref="I47:K47" si="11">SUM(I42:I46)</f>
        <v>586202350</v>
      </c>
      <c r="J47" s="215">
        <f t="shared" si="11"/>
        <v>0</v>
      </c>
      <c r="K47" s="215">
        <f t="shared" si="11"/>
        <v>0</v>
      </c>
    </row>
    <row r="48" spans="1:11" s="32" customFormat="1" ht="15" customHeight="1" x14ac:dyDescent="0.2">
      <c r="A48" s="44"/>
      <c r="B48" s="31" t="s">
        <v>59</v>
      </c>
      <c r="C48" s="33">
        <v>91864628</v>
      </c>
      <c r="D48" s="56"/>
      <c r="E48" s="33">
        <v>103148258</v>
      </c>
      <c r="F48" s="33">
        <v>53148258</v>
      </c>
      <c r="G48" s="33">
        <v>53148258</v>
      </c>
      <c r="H48" s="129">
        <f>G48/F48</f>
        <v>1</v>
      </c>
      <c r="I48" s="130">
        <f t="shared" si="10"/>
        <v>53148258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50000000</v>
      </c>
      <c r="D49" s="56"/>
      <c r="E49" s="33">
        <v>533054092</v>
      </c>
      <c r="F49" s="33">
        <v>533054092</v>
      </c>
      <c r="G49" s="33">
        <v>533054092</v>
      </c>
      <c r="H49" s="129">
        <f>G49/F49</f>
        <v>1</v>
      </c>
      <c r="I49" s="130">
        <f t="shared" si="10"/>
        <v>533054092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v>0</v>
      </c>
      <c r="D50" s="56"/>
      <c r="E50" s="33">
        <v>0</v>
      </c>
      <c r="F50" s="33"/>
      <c r="G50" s="33">
        <v>0</v>
      </c>
      <c r="H50" s="129"/>
      <c r="I50" s="130">
        <v>0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546391346</v>
      </c>
      <c r="D51" s="200">
        <f>D26-D14</f>
        <v>0</v>
      </c>
      <c r="E51" s="200">
        <f>E26-E14</f>
        <v>558847306</v>
      </c>
      <c r="F51" s="200">
        <f>F26-F14</f>
        <v>229751054</v>
      </c>
      <c r="G51" s="200">
        <f>G26-G14</f>
        <v>354683965</v>
      </c>
      <c r="H51" s="201">
        <f>G51/F51</f>
        <v>1.543775137588705</v>
      </c>
      <c r="I51" s="200">
        <f t="shared" ref="I51:K51" si="12">I26-I14</f>
        <v>354683965</v>
      </c>
      <c r="J51" s="200">
        <f t="shared" si="12"/>
        <v>0</v>
      </c>
      <c r="K51" s="200">
        <f t="shared" si="12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3">C30-C18</f>
        <v>-68315307</v>
      </c>
      <c r="D52" s="200">
        <f t="shared" si="13"/>
        <v>0</v>
      </c>
      <c r="E52" s="200">
        <f t="shared" si="13"/>
        <v>-553980571</v>
      </c>
      <c r="F52" s="200">
        <f t="shared" si="13"/>
        <v>16112194</v>
      </c>
      <c r="G52" s="200">
        <f t="shared" si="13"/>
        <v>16112194</v>
      </c>
      <c r="H52" s="201">
        <f>G52/F52</f>
        <v>1</v>
      </c>
      <c r="I52" s="200">
        <f t="shared" ref="I52:K53" si="14">I30-I18</f>
        <v>16112194</v>
      </c>
      <c r="J52" s="200">
        <f t="shared" si="14"/>
        <v>0</v>
      </c>
      <c r="K52" s="200">
        <f t="shared" si="14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3"/>
        <v>478076039</v>
      </c>
      <c r="D53" s="202">
        <f t="shared" ref="D53:G53" si="15">D31-D19</f>
        <v>0</v>
      </c>
      <c r="E53" s="202">
        <f t="shared" si="15"/>
        <v>4866735</v>
      </c>
      <c r="F53" s="202">
        <f t="shared" si="15"/>
        <v>245863248</v>
      </c>
      <c r="G53" s="202">
        <f t="shared" si="15"/>
        <v>370796159</v>
      </c>
      <c r="H53" s="203">
        <f>G53/F53</f>
        <v>1.5081398379639075</v>
      </c>
      <c r="I53" s="202">
        <f t="shared" si="14"/>
        <v>370796159</v>
      </c>
      <c r="J53" s="202">
        <f t="shared" si="14"/>
        <v>0</v>
      </c>
      <c r="K53" s="202">
        <f t="shared" si="14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-478076039</v>
      </c>
      <c r="D54" s="202">
        <f t="shared" ref="D54:G54" si="16">D47-D37</f>
        <v>0</v>
      </c>
      <c r="E54" s="202">
        <f t="shared" si="16"/>
        <v>-4866735</v>
      </c>
      <c r="F54" s="202">
        <f t="shared" si="16"/>
        <v>245863248</v>
      </c>
      <c r="G54" s="202">
        <f t="shared" si="16"/>
        <v>235918171</v>
      </c>
      <c r="H54" s="203">
        <f>G54/F54</f>
        <v>0.95955037167653456</v>
      </c>
      <c r="I54" s="202">
        <f t="shared" ref="I54:K54" si="17">I47-I37</f>
        <v>235918171</v>
      </c>
      <c r="J54" s="202">
        <f t="shared" si="17"/>
        <v>0</v>
      </c>
      <c r="K54" s="202">
        <f t="shared" si="17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13</v>
      </c>
      <c r="D56" s="207"/>
      <c r="E56" s="208">
        <v>13</v>
      </c>
      <c r="F56" s="208">
        <v>13</v>
      </c>
      <c r="G56" s="208">
        <v>13</v>
      </c>
      <c r="H56" s="129">
        <f>G56/F56</f>
        <v>1</v>
      </c>
      <c r="I56" s="208">
        <f>G56</f>
        <v>13</v>
      </c>
      <c r="J56" s="209"/>
      <c r="K56" s="209"/>
    </row>
    <row r="57" spans="1:11" s="52" customFormat="1" ht="12" x14ac:dyDescent="0.2">
      <c r="A57" s="51"/>
      <c r="B57" s="212" t="s">
        <v>182</v>
      </c>
      <c r="C57" s="208">
        <v>169</v>
      </c>
      <c r="D57" s="207"/>
      <c r="E57" s="208">
        <v>188</v>
      </c>
      <c r="F57" s="208">
        <v>188</v>
      </c>
      <c r="G57" s="210">
        <v>188</v>
      </c>
      <c r="H57" s="129">
        <f>G57/F57</f>
        <v>1</v>
      </c>
      <c r="I57" s="208">
        <f>G57</f>
        <v>188</v>
      </c>
      <c r="J57" s="209"/>
      <c r="K57" s="209"/>
    </row>
    <row r="58" spans="1:11" s="52" customFormat="1" ht="12" x14ac:dyDescent="0.2">
      <c r="A58" s="51"/>
      <c r="B58" s="212" t="s">
        <v>74</v>
      </c>
      <c r="C58" s="206"/>
      <c r="D58" s="207"/>
      <c r="E58" s="208"/>
      <c r="F58" s="208"/>
      <c r="G58" s="208"/>
      <c r="H58" s="129">
        <v>0</v>
      </c>
      <c r="I58" s="208">
        <f>G58</f>
        <v>0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G5:G6"/>
    <mergeCell ref="H5:H6"/>
    <mergeCell ref="C5:C6"/>
    <mergeCell ref="C4:K4"/>
    <mergeCell ref="B4:B6"/>
    <mergeCell ref="I5:K5"/>
    <mergeCell ref="E5:E6"/>
    <mergeCell ref="D5:D6"/>
    <mergeCell ref="F5:F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indexed="34"/>
  </sheetPr>
  <dimension ref="A1:BK35"/>
  <sheetViews>
    <sheetView showZeros="0" zoomScaleNormal="80" zoomScaleSheetLayoutView="125" workbookViewId="0">
      <selection activeCell="F45" sqref="F45"/>
    </sheetView>
  </sheetViews>
  <sheetFormatPr defaultRowHeight="14.25" x14ac:dyDescent="0.2"/>
  <cols>
    <col min="1" max="1" width="54.5703125" style="92" customWidth="1"/>
    <col min="2" max="2" width="8.5703125" style="149" hidden="1" customWidth="1"/>
    <col min="3" max="3" width="10.5703125" style="93" hidden="1" customWidth="1"/>
    <col min="4" max="4" width="11.85546875" style="93" hidden="1" customWidth="1"/>
    <col min="5" max="5" width="15.140625" style="93" hidden="1" customWidth="1"/>
    <col min="6" max="6" width="15.85546875" style="93" hidden="1" customWidth="1"/>
    <col min="7" max="7" width="17.5703125" style="93" hidden="1" customWidth="1"/>
    <col min="8" max="8" width="12.28515625" style="93" customWidth="1"/>
    <col min="9" max="10" width="7" style="93" hidden="1" customWidth="1"/>
    <col min="11" max="11" width="7.28515625" style="93" hidden="1" customWidth="1"/>
    <col min="12" max="12" width="3.140625" style="93" hidden="1" customWidth="1"/>
    <col min="13" max="15" width="7.28515625" style="93" hidden="1" customWidth="1"/>
    <col min="16" max="16" width="8.42578125" style="93" hidden="1" customWidth="1"/>
    <col min="17" max="17" width="9" style="93" hidden="1" customWidth="1"/>
    <col min="18" max="18" width="7.28515625" style="93" hidden="1" customWidth="1"/>
    <col min="19" max="19" width="8.42578125" style="93" hidden="1" customWidth="1"/>
    <col min="20" max="20" width="7.7109375" style="93" hidden="1" customWidth="1"/>
    <col min="21" max="21" width="8.85546875" style="94" hidden="1" customWidth="1"/>
    <col min="22" max="22" width="14.42578125" style="95" hidden="1" customWidth="1"/>
    <col min="23" max="23" width="11" style="93" customWidth="1"/>
    <col min="24" max="24" width="12" style="93" customWidth="1"/>
    <col min="25" max="25" width="12.140625" style="93" customWidth="1"/>
    <col min="26" max="26" width="11" style="93" customWidth="1"/>
    <col min="27" max="59" width="5.5703125" style="93" customWidth="1"/>
    <col min="60" max="63" width="9.140625" style="93"/>
  </cols>
  <sheetData>
    <row r="1" spans="1:63" x14ac:dyDescent="0.2">
      <c r="H1" s="245" t="s">
        <v>139</v>
      </c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</row>
    <row r="2" spans="1:63" ht="51.75" customHeight="1" x14ac:dyDescent="0.2">
      <c r="A2" s="241" t="s">
        <v>148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</row>
    <row r="3" spans="1:63" ht="21" customHeight="1" x14ac:dyDescent="0.2">
      <c r="G3" s="93" t="s">
        <v>24</v>
      </c>
      <c r="Y3" s="246" t="s">
        <v>184</v>
      </c>
      <c r="Z3" s="246"/>
    </row>
    <row r="4" spans="1:63" s="97" customFormat="1" ht="45.75" customHeight="1" x14ac:dyDescent="0.2">
      <c r="A4" s="153" t="s">
        <v>100</v>
      </c>
      <c r="B4" s="154" t="s">
        <v>101</v>
      </c>
      <c r="C4" s="155" t="s">
        <v>102</v>
      </c>
      <c r="D4" s="155" t="s">
        <v>103</v>
      </c>
      <c r="E4" s="155" t="s">
        <v>104</v>
      </c>
      <c r="F4" s="155" t="s">
        <v>105</v>
      </c>
      <c r="G4" s="155" t="s">
        <v>140</v>
      </c>
      <c r="H4" s="156" t="s">
        <v>69</v>
      </c>
      <c r="I4" s="157" t="s">
        <v>106</v>
      </c>
      <c r="J4" s="157" t="s">
        <v>107</v>
      </c>
      <c r="K4" s="157" t="s">
        <v>108</v>
      </c>
      <c r="L4" s="157" t="s">
        <v>109</v>
      </c>
      <c r="M4" s="157" t="s">
        <v>110</v>
      </c>
      <c r="N4" s="157" t="s">
        <v>111</v>
      </c>
      <c r="O4" s="157" t="s">
        <v>112</v>
      </c>
      <c r="P4" s="157" t="s">
        <v>113</v>
      </c>
      <c r="Q4" s="157" t="s">
        <v>114</v>
      </c>
      <c r="R4" s="157" t="s">
        <v>115</v>
      </c>
      <c r="S4" s="157" t="s">
        <v>116</v>
      </c>
      <c r="T4" s="157" t="s">
        <v>117</v>
      </c>
      <c r="U4" s="157" t="s">
        <v>118</v>
      </c>
      <c r="V4" s="155"/>
      <c r="W4" s="156" t="s">
        <v>71</v>
      </c>
      <c r="X4" s="156" t="s">
        <v>79</v>
      </c>
      <c r="Y4" s="156" t="s">
        <v>137</v>
      </c>
      <c r="Z4" s="156" t="s">
        <v>85</v>
      </c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</row>
    <row r="5" spans="1:63" s="99" customFormat="1" ht="19.5" hidden="1" customHeight="1" x14ac:dyDescent="0.2">
      <c r="A5" s="158" t="s">
        <v>141</v>
      </c>
      <c r="B5" s="159"/>
      <c r="C5" s="160"/>
      <c r="D5" s="160"/>
      <c r="E5" s="160">
        <f>ROUND(G5*0.2,0)</f>
        <v>0</v>
      </c>
      <c r="F5" s="160">
        <f>ROUND(G5*0.8,0)</f>
        <v>0</v>
      </c>
      <c r="G5" s="160">
        <f>B5*C5*D5</f>
        <v>0</v>
      </c>
      <c r="H5" s="161">
        <f>ROUND(G5/1000,0)</f>
        <v>0</v>
      </c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1"/>
      <c r="V5" s="171" t="str">
        <f t="shared" ref="V5:V12" si="0">IF((E5+F5)=G5,"igaz","hamis")</f>
        <v>igaz</v>
      </c>
      <c r="W5" s="160"/>
      <c r="X5" s="160"/>
      <c r="Y5" s="160"/>
      <c r="Z5" s="160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</row>
    <row r="6" spans="1:63" s="99" customFormat="1" ht="19.5" hidden="1" customHeight="1" x14ac:dyDescent="0.2">
      <c r="A6" s="158" t="s">
        <v>142</v>
      </c>
      <c r="B6" s="159"/>
      <c r="C6" s="160"/>
      <c r="D6" s="160"/>
      <c r="E6" s="160">
        <f>ROUND(G6*0.1,0)</f>
        <v>0</v>
      </c>
      <c r="F6" s="160">
        <f>ROUND(G6*0.9,0)</f>
        <v>0</v>
      </c>
      <c r="G6" s="160">
        <f>B6*C6*D6</f>
        <v>0</v>
      </c>
      <c r="H6" s="161">
        <f>ROUND(G6/1000,0)</f>
        <v>0</v>
      </c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1"/>
      <c r="V6" s="171" t="str">
        <f t="shared" si="0"/>
        <v>igaz</v>
      </c>
      <c r="W6" s="160"/>
      <c r="X6" s="160"/>
      <c r="Y6" s="160"/>
      <c r="Z6" s="160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</row>
    <row r="7" spans="1:63" s="99" customFormat="1" ht="19.5" hidden="1" customHeight="1" x14ac:dyDescent="0.2">
      <c r="A7" s="158" t="s">
        <v>143</v>
      </c>
      <c r="B7" s="159"/>
      <c r="C7" s="160"/>
      <c r="D7" s="160"/>
      <c r="E7" s="160">
        <f>ROUND(G7*0.1,0)</f>
        <v>0</v>
      </c>
      <c r="F7" s="160">
        <f>ROUND(G7*0.9,0)</f>
        <v>0</v>
      </c>
      <c r="G7" s="160">
        <f>B7*C7*D7</f>
        <v>0</v>
      </c>
      <c r="H7" s="161">
        <f>ROUND(G7/1000,0)</f>
        <v>0</v>
      </c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1"/>
      <c r="V7" s="171" t="str">
        <f t="shared" si="0"/>
        <v>igaz</v>
      </c>
      <c r="W7" s="160"/>
      <c r="X7" s="160"/>
      <c r="Y7" s="160"/>
      <c r="Z7" s="160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</row>
    <row r="8" spans="1:63" s="99" customFormat="1" ht="19.5" hidden="1" customHeight="1" x14ac:dyDescent="0.2">
      <c r="A8" s="163" t="s">
        <v>144</v>
      </c>
      <c r="B8" s="159"/>
      <c r="C8" s="160"/>
      <c r="D8" s="160"/>
      <c r="E8" s="160">
        <f>ROUND(G8*0.1,0)</f>
        <v>0</v>
      </c>
      <c r="F8" s="160">
        <f>ROUND(G8*0.9,0)</f>
        <v>0</v>
      </c>
      <c r="G8" s="160">
        <f>B8*C8*D8</f>
        <v>0</v>
      </c>
      <c r="H8" s="161">
        <f>ROUND(G8/1000,0)</f>
        <v>0</v>
      </c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1">
        <f>SUM(I8:T8)</f>
        <v>0</v>
      </c>
      <c r="V8" s="171" t="str">
        <f t="shared" si="0"/>
        <v>igaz</v>
      </c>
      <c r="W8" s="160"/>
      <c r="X8" s="160"/>
      <c r="Y8" s="160"/>
      <c r="Z8" s="160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</row>
    <row r="9" spans="1:63" s="101" customFormat="1" ht="5.25" hidden="1" customHeight="1" x14ac:dyDescent="0.2">
      <c r="A9" s="163"/>
      <c r="B9" s="159"/>
      <c r="C9" s="160"/>
      <c r="D9" s="160"/>
      <c r="E9" s="160"/>
      <c r="F9" s="160"/>
      <c r="G9" s="160"/>
      <c r="H9" s="161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1"/>
      <c r="V9" s="171" t="str">
        <f t="shared" si="0"/>
        <v>igaz</v>
      </c>
      <c r="W9" s="162"/>
      <c r="X9" s="162"/>
      <c r="Y9" s="162"/>
      <c r="Z9" s="162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</row>
    <row r="10" spans="1:63" s="103" customFormat="1" ht="27.75" hidden="1" customHeight="1" x14ac:dyDescent="0.2">
      <c r="A10" s="164" t="s">
        <v>119</v>
      </c>
      <c r="B10" s="165">
        <f>SUM(B5:B9)</f>
        <v>0</v>
      </c>
      <c r="C10" s="161"/>
      <c r="D10" s="161"/>
      <c r="E10" s="161">
        <f t="shared" ref="E10:U10" si="1">SUM(E5:E9)</f>
        <v>0</v>
      </c>
      <c r="F10" s="161">
        <f t="shared" si="1"/>
        <v>0</v>
      </c>
      <c r="G10" s="161">
        <f t="shared" si="1"/>
        <v>0</v>
      </c>
      <c r="H10" s="161">
        <f t="shared" si="1"/>
        <v>0</v>
      </c>
      <c r="I10" s="170">
        <f t="shared" si="1"/>
        <v>0</v>
      </c>
      <c r="J10" s="170">
        <f t="shared" si="1"/>
        <v>0</v>
      </c>
      <c r="K10" s="170">
        <f t="shared" si="1"/>
        <v>0</v>
      </c>
      <c r="L10" s="170">
        <f t="shared" si="1"/>
        <v>0</v>
      </c>
      <c r="M10" s="170">
        <f t="shared" si="1"/>
        <v>0</v>
      </c>
      <c r="N10" s="170">
        <f t="shared" si="1"/>
        <v>0</v>
      </c>
      <c r="O10" s="170">
        <f t="shared" si="1"/>
        <v>0</v>
      </c>
      <c r="P10" s="170">
        <f t="shared" si="1"/>
        <v>0</v>
      </c>
      <c r="Q10" s="170">
        <f t="shared" si="1"/>
        <v>0</v>
      </c>
      <c r="R10" s="170">
        <f t="shared" si="1"/>
        <v>0</v>
      </c>
      <c r="S10" s="170">
        <f t="shared" si="1"/>
        <v>0</v>
      </c>
      <c r="T10" s="170">
        <f t="shared" si="1"/>
        <v>0</v>
      </c>
      <c r="U10" s="170">
        <f t="shared" si="1"/>
        <v>0</v>
      </c>
      <c r="V10" s="171" t="str">
        <f t="shared" si="0"/>
        <v>igaz</v>
      </c>
      <c r="W10" s="161"/>
      <c r="X10" s="161"/>
      <c r="Y10" s="161"/>
      <c r="Z10" s="161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</row>
    <row r="11" spans="1:63" s="105" customFormat="1" ht="3" customHeight="1" x14ac:dyDescent="0.2">
      <c r="A11" s="175"/>
      <c r="B11" s="176"/>
      <c r="C11" s="177"/>
      <c r="D11" s="177"/>
      <c r="E11" s="161"/>
      <c r="F11" s="161"/>
      <c r="G11" s="161"/>
      <c r="H11" s="161"/>
      <c r="I11" s="160">
        <v>0</v>
      </c>
      <c r="J11" s="160">
        <v>0</v>
      </c>
      <c r="K11" s="160">
        <v>0</v>
      </c>
      <c r="L11" s="160">
        <v>0</v>
      </c>
      <c r="M11" s="160">
        <v>0</v>
      </c>
      <c r="N11" s="160">
        <v>0</v>
      </c>
      <c r="O11" s="160">
        <v>0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1">
        <f>SUM(I11:T11)</f>
        <v>0</v>
      </c>
      <c r="V11" s="171" t="str">
        <f t="shared" si="0"/>
        <v>igaz</v>
      </c>
      <c r="W11" s="161"/>
      <c r="X11" s="161"/>
      <c r="Y11" s="161"/>
      <c r="Z11" s="161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63" s="105" customFormat="1" ht="29.25" hidden="1" customHeight="1" x14ac:dyDescent="0.2">
      <c r="A12" s="175"/>
      <c r="B12" s="180"/>
      <c r="C12" s="181"/>
      <c r="D12" s="181"/>
      <c r="E12" s="169"/>
      <c r="F12" s="169"/>
      <c r="G12" s="169"/>
      <c r="H12" s="169"/>
      <c r="I12" s="160">
        <v>0</v>
      </c>
      <c r="J12" s="160">
        <v>0</v>
      </c>
      <c r="K12" s="160">
        <v>0</v>
      </c>
      <c r="L12" s="160">
        <v>0</v>
      </c>
      <c r="M12" s="160">
        <v>0</v>
      </c>
      <c r="N12" s="160">
        <v>0</v>
      </c>
      <c r="O12" s="160">
        <v>0</v>
      </c>
      <c r="P12" s="160">
        <v>0</v>
      </c>
      <c r="Q12" s="160">
        <v>0</v>
      </c>
      <c r="R12" s="160">
        <v>0</v>
      </c>
      <c r="S12" s="160">
        <v>0</v>
      </c>
      <c r="T12" s="160">
        <v>0</v>
      </c>
      <c r="U12" s="161">
        <f>SUM(I12:T12)</f>
        <v>0</v>
      </c>
      <c r="V12" s="171" t="str">
        <f t="shared" si="0"/>
        <v>igaz</v>
      </c>
      <c r="W12" s="169"/>
      <c r="X12" s="161"/>
      <c r="Y12" s="161"/>
      <c r="Z12" s="161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</row>
    <row r="13" spans="1:63" s="105" customFormat="1" ht="34.5" hidden="1" customHeight="1" x14ac:dyDescent="0.2">
      <c r="A13" s="175"/>
      <c r="B13" s="180"/>
      <c r="C13" s="181"/>
      <c r="D13" s="181"/>
      <c r="E13" s="169"/>
      <c r="F13" s="169"/>
      <c r="G13" s="169"/>
      <c r="H13" s="169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1"/>
      <c r="V13" s="171"/>
      <c r="W13" s="169"/>
      <c r="X13" s="161"/>
      <c r="Y13" s="161"/>
      <c r="Z13" s="161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63" s="99" customFormat="1" ht="80.25" customHeight="1" x14ac:dyDescent="0.2">
      <c r="A14" s="163" t="s">
        <v>214</v>
      </c>
      <c r="B14" s="166">
        <v>2000</v>
      </c>
      <c r="C14" s="167">
        <v>11</v>
      </c>
      <c r="D14" s="167">
        <v>10000</v>
      </c>
      <c r="E14" s="167">
        <f t="shared" ref="E14:E18" si="2">G14</f>
        <v>20000000</v>
      </c>
      <c r="F14" s="167"/>
      <c r="G14" s="167">
        <f>B14*D14</f>
        <v>20000000</v>
      </c>
      <c r="H14" s="167">
        <f>20650000+500000</f>
        <v>21150000</v>
      </c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72"/>
      <c r="W14" s="167">
        <f>30653245+500000</f>
        <v>31153245</v>
      </c>
      <c r="X14" s="167">
        <f>24300000+50000</f>
        <v>24350000</v>
      </c>
      <c r="Y14" s="167">
        <f>23422391+50000</f>
        <v>23472391</v>
      </c>
      <c r="Z14" s="178">
        <f t="shared" ref="Z14:Z18" si="3">Y14/X14</f>
        <v>0.96395856262833679</v>
      </c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</row>
    <row r="15" spans="1:63" s="99" customFormat="1" ht="30" hidden="1" customHeight="1" x14ac:dyDescent="0.2">
      <c r="A15" s="163" t="s">
        <v>120</v>
      </c>
      <c r="B15" s="166"/>
      <c r="C15" s="167"/>
      <c r="D15" s="167"/>
      <c r="E15" s="167">
        <f t="shared" si="2"/>
        <v>0</v>
      </c>
      <c r="F15" s="167"/>
      <c r="G15" s="167">
        <f>B15*D15*C15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72"/>
      <c r="W15" s="167"/>
      <c r="X15" s="167"/>
      <c r="Y15" s="167"/>
      <c r="Z15" s="178" t="e">
        <f t="shared" si="3"/>
        <v>#DIV/0!</v>
      </c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</row>
    <row r="16" spans="1:63" s="99" customFormat="1" ht="30" customHeight="1" x14ac:dyDescent="0.2">
      <c r="A16" s="163" t="s">
        <v>121</v>
      </c>
      <c r="B16" s="166">
        <v>20</v>
      </c>
      <c r="C16" s="167"/>
      <c r="D16" s="167">
        <v>130000</v>
      </c>
      <c r="E16" s="167">
        <f t="shared" si="2"/>
        <v>2600000</v>
      </c>
      <c r="F16" s="167"/>
      <c r="G16" s="167">
        <f>B16*D16</f>
        <v>2600000</v>
      </c>
      <c r="H16" s="167">
        <v>2100000</v>
      </c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72"/>
      <c r="W16" s="167">
        <v>2100000</v>
      </c>
      <c r="X16" s="167">
        <v>816040</v>
      </c>
      <c r="Y16" s="167">
        <v>816040</v>
      </c>
      <c r="Z16" s="178">
        <f t="shared" si="3"/>
        <v>1</v>
      </c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</row>
    <row r="17" spans="1:63" s="99" customFormat="1" ht="30" hidden="1" customHeight="1" x14ac:dyDescent="0.2">
      <c r="A17" s="163" t="s">
        <v>122</v>
      </c>
      <c r="B17" s="166"/>
      <c r="C17" s="167"/>
      <c r="D17" s="167"/>
      <c r="E17" s="167">
        <f t="shared" si="2"/>
        <v>0</v>
      </c>
      <c r="F17" s="167"/>
      <c r="G17" s="167">
        <f>B17*D17</f>
        <v>0</v>
      </c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72"/>
      <c r="W17" s="167"/>
      <c r="X17" s="167"/>
      <c r="Y17" s="167"/>
      <c r="Z17" s="178" t="e">
        <f t="shared" si="3"/>
        <v>#DIV/0!</v>
      </c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</row>
    <row r="18" spans="1:63" s="99" customFormat="1" ht="39.75" customHeight="1" x14ac:dyDescent="0.2">
      <c r="A18" s="163" t="s">
        <v>123</v>
      </c>
      <c r="B18" s="166">
        <v>40</v>
      </c>
      <c r="C18" s="167"/>
      <c r="D18" s="167">
        <v>750000</v>
      </c>
      <c r="E18" s="167">
        <f t="shared" si="2"/>
        <v>30000000</v>
      </c>
      <c r="F18" s="167"/>
      <c r="G18" s="167">
        <f>B18*D18</f>
        <v>30000000</v>
      </c>
      <c r="H18" s="167">
        <v>20000000</v>
      </c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72"/>
      <c r="W18" s="167">
        <v>20000000</v>
      </c>
      <c r="X18" s="167">
        <v>15050000</v>
      </c>
      <c r="Y18" s="167">
        <v>15050000</v>
      </c>
      <c r="Z18" s="178">
        <f t="shared" si="3"/>
        <v>1</v>
      </c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</row>
    <row r="19" spans="1:63" s="105" customFormat="1" ht="0.75" hidden="1" customHeight="1" x14ac:dyDescent="0.2">
      <c r="A19" s="173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1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63" s="151" customFormat="1" ht="55.5" customHeight="1" x14ac:dyDescent="0.2">
      <c r="A20" s="174" t="s">
        <v>25</v>
      </c>
      <c r="B20" s="168" t="e">
        <f>B10+#REF!+#REF!</f>
        <v>#REF!</v>
      </c>
      <c r="C20" s="169">
        <v>0</v>
      </c>
      <c r="D20" s="169">
        <v>0</v>
      </c>
      <c r="E20" s="169" t="e">
        <f>E10+#REF!+#REF!</f>
        <v>#REF!</v>
      </c>
      <c r="F20" s="169" t="e">
        <f>F10+#REF!+#REF!</f>
        <v>#REF!</v>
      </c>
      <c r="G20" s="169" t="e">
        <f>G10+#REF!+#REF!</f>
        <v>#REF!</v>
      </c>
      <c r="H20" s="169">
        <f>SUM(H14:H18)</f>
        <v>43250000</v>
      </c>
      <c r="I20" s="169">
        <f t="shared" ref="I20:Y20" si="4">SUM(I14:I18)</f>
        <v>0</v>
      </c>
      <c r="J20" s="169">
        <f t="shared" si="4"/>
        <v>0</v>
      </c>
      <c r="K20" s="169">
        <f t="shared" si="4"/>
        <v>0</v>
      </c>
      <c r="L20" s="169">
        <f t="shared" si="4"/>
        <v>0</v>
      </c>
      <c r="M20" s="169">
        <f t="shared" si="4"/>
        <v>0</v>
      </c>
      <c r="N20" s="169">
        <f t="shared" si="4"/>
        <v>0</v>
      </c>
      <c r="O20" s="169">
        <f t="shared" si="4"/>
        <v>0</v>
      </c>
      <c r="P20" s="169">
        <f t="shared" si="4"/>
        <v>0</v>
      </c>
      <c r="Q20" s="169">
        <f t="shared" si="4"/>
        <v>0</v>
      </c>
      <c r="R20" s="169">
        <f t="shared" si="4"/>
        <v>0</v>
      </c>
      <c r="S20" s="169">
        <f t="shared" si="4"/>
        <v>0</v>
      </c>
      <c r="T20" s="169">
        <f t="shared" si="4"/>
        <v>0</v>
      </c>
      <c r="U20" s="169">
        <f t="shared" si="4"/>
        <v>0</v>
      </c>
      <c r="V20" s="169">
        <f t="shared" si="4"/>
        <v>0</v>
      </c>
      <c r="W20" s="169">
        <f t="shared" si="4"/>
        <v>53253245</v>
      </c>
      <c r="X20" s="169">
        <f t="shared" si="4"/>
        <v>40216040</v>
      </c>
      <c r="Y20" s="169">
        <f t="shared" si="4"/>
        <v>39338431</v>
      </c>
      <c r="Z20" s="179">
        <f>Y20/X20</f>
        <v>0.97817763757943343</v>
      </c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</row>
    <row r="21" spans="1:63" s="110" customFormat="1" ht="10.5" customHeight="1" x14ac:dyDescent="0.25">
      <c r="A21" s="106"/>
      <c r="B21" s="152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8"/>
      <c r="V21" s="109" t="str">
        <f t="shared" ref="V21" si="5">IF((E21+F21)=G21,"igaz","hamis")</f>
        <v>igaz</v>
      </c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</row>
    <row r="22" spans="1:63" s="110" customFormat="1" ht="15" hidden="1" x14ac:dyDescent="0.25">
      <c r="A22" s="106"/>
      <c r="B22" s="152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/>
      <c r="V22" s="109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</row>
    <row r="23" spans="1:63" s="110" customFormat="1" ht="15" x14ac:dyDescent="0.25">
      <c r="A23" s="106"/>
      <c r="B23" s="152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8"/>
      <c r="V23" s="109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</row>
    <row r="24" spans="1:63" s="110" customFormat="1" ht="15" x14ac:dyDescent="0.25">
      <c r="A24" s="106"/>
      <c r="B24" s="152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8"/>
      <c r="V24" s="109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</row>
    <row r="25" spans="1:63" s="110" customFormat="1" ht="15" x14ac:dyDescent="0.25">
      <c r="A25" s="106"/>
      <c r="B25" s="152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/>
      <c r="V25" s="109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</row>
    <row r="26" spans="1:63" s="110" customFormat="1" ht="15" x14ac:dyDescent="0.25">
      <c r="A26" s="106"/>
      <c r="B26" s="152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/>
      <c r="V26" s="109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</row>
    <row r="27" spans="1:63" s="110" customFormat="1" ht="15" x14ac:dyDescent="0.25">
      <c r="A27" s="106"/>
      <c r="B27" s="152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/>
      <c r="V27" s="109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</row>
    <row r="28" spans="1:63" s="110" customFormat="1" ht="15" x14ac:dyDescent="0.25">
      <c r="A28" s="106"/>
      <c r="B28" s="152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8"/>
      <c r="V28" s="109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</row>
    <row r="29" spans="1:63" s="110" customFormat="1" ht="15" x14ac:dyDescent="0.25">
      <c r="A29" s="106"/>
      <c r="B29" s="152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8"/>
      <c r="V29" s="109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</row>
    <row r="30" spans="1:63" s="110" customFormat="1" ht="15" x14ac:dyDescent="0.25">
      <c r="A30" s="106"/>
      <c r="B30" s="152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8"/>
      <c r="V30" s="109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</row>
    <row r="31" spans="1:63" s="110" customFormat="1" ht="15" x14ac:dyDescent="0.25">
      <c r="A31" s="106"/>
      <c r="B31" s="152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8"/>
      <c r="V31" s="109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</row>
    <row r="32" spans="1:63" s="110" customFormat="1" ht="15" x14ac:dyDescent="0.25">
      <c r="A32" s="106"/>
      <c r="B32" s="152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  <c r="V32" s="109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</row>
    <row r="33" spans="1:63" s="110" customFormat="1" ht="15" x14ac:dyDescent="0.25">
      <c r="A33" s="106"/>
      <c r="B33" s="152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8"/>
      <c r="V33" s="109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</row>
    <row r="34" spans="1:63" s="110" customFormat="1" ht="15" x14ac:dyDescent="0.25">
      <c r="A34" s="106"/>
      <c r="B34" s="152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8"/>
      <c r="V34" s="109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</row>
    <row r="35" spans="1:63" s="110" customFormat="1" ht="15" x14ac:dyDescent="0.25">
      <c r="A35" s="106"/>
      <c r="B35" s="152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8"/>
      <c r="V35" s="109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</row>
  </sheetData>
  <mergeCells count="3">
    <mergeCell ref="H1:Z1"/>
    <mergeCell ref="Y3:Z3"/>
    <mergeCell ref="A2:Z2"/>
  </mergeCells>
  <printOptions horizontalCentered="1"/>
  <pageMargins left="0.19685039370078741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AI21"/>
  <sheetViews>
    <sheetView workbookViewId="0">
      <selection activeCell="F45" sqref="F45"/>
    </sheetView>
  </sheetViews>
  <sheetFormatPr defaultRowHeight="12.75" x14ac:dyDescent="0.2"/>
  <cols>
    <col min="1" max="1" width="41" customWidth="1"/>
    <col min="2" max="3" width="12.7109375" hidden="1" customWidth="1"/>
    <col min="4" max="4" width="11.85546875" hidden="1" customWidth="1"/>
    <col min="5" max="7" width="12.7109375" hidden="1" customWidth="1"/>
    <col min="8" max="8" width="0.28515625" hidden="1" customWidth="1"/>
    <col min="9" max="9" width="13.7109375" style="124" customWidth="1"/>
    <col min="10" max="13" width="13.7109375" customWidth="1"/>
  </cols>
  <sheetData>
    <row r="1" spans="1:35" x14ac:dyDescent="0.2">
      <c r="H1" s="248" t="s">
        <v>138</v>
      </c>
      <c r="I1" s="248"/>
      <c r="J1" s="248"/>
      <c r="K1" s="248"/>
      <c r="L1" s="248"/>
      <c r="M1" s="248"/>
    </row>
    <row r="2" spans="1:35" ht="44.25" customHeight="1" x14ac:dyDescent="0.2">
      <c r="A2" s="249" t="s">
        <v>149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</row>
    <row r="3" spans="1:35" s="111" customFormat="1" ht="20.25" customHeight="1" x14ac:dyDescent="0.2">
      <c r="G3" s="125" t="s">
        <v>23</v>
      </c>
      <c r="H3" s="125"/>
      <c r="I3" s="125"/>
      <c r="L3" s="247" t="s">
        <v>184</v>
      </c>
      <c r="M3" s="247"/>
    </row>
    <row r="4" spans="1:35" s="114" customFormat="1" ht="25.5" customHeight="1" x14ac:dyDescent="0.2">
      <c r="A4" s="253" t="s">
        <v>7</v>
      </c>
      <c r="B4" s="254" t="s">
        <v>124</v>
      </c>
      <c r="C4" s="254" t="s">
        <v>125</v>
      </c>
      <c r="D4" s="254" t="s">
        <v>126</v>
      </c>
      <c r="E4" s="126"/>
      <c r="F4" s="126"/>
      <c r="G4" s="126"/>
      <c r="H4" s="126"/>
      <c r="I4" s="250" t="s">
        <v>152</v>
      </c>
      <c r="J4" s="251"/>
      <c r="K4" s="251"/>
      <c r="L4" s="251"/>
      <c r="M4" s="252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</row>
    <row r="5" spans="1:35" s="114" customFormat="1" ht="44.25" customHeight="1" x14ac:dyDescent="0.2">
      <c r="A5" s="253"/>
      <c r="B5" s="254"/>
      <c r="C5" s="254"/>
      <c r="D5" s="254"/>
      <c r="E5" s="112" t="s">
        <v>127</v>
      </c>
      <c r="F5" s="112" t="s">
        <v>128</v>
      </c>
      <c r="G5" s="112" t="s">
        <v>129</v>
      </c>
      <c r="H5" s="112" t="s">
        <v>130</v>
      </c>
      <c r="I5" s="112" t="s">
        <v>69</v>
      </c>
      <c r="J5" s="112" t="s">
        <v>71</v>
      </c>
      <c r="K5" s="112" t="s">
        <v>79</v>
      </c>
      <c r="L5" s="112" t="s">
        <v>137</v>
      </c>
      <c r="M5" s="112" t="s">
        <v>85</v>
      </c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</row>
    <row r="6" spans="1:35" s="9" customFormat="1" ht="30" customHeight="1" x14ac:dyDescent="0.2">
      <c r="A6" s="127" t="s">
        <v>131</v>
      </c>
      <c r="B6" s="115">
        <v>20064</v>
      </c>
      <c r="C6" s="115">
        <v>21797</v>
      </c>
      <c r="D6" s="116">
        <v>21797</v>
      </c>
      <c r="E6" s="117">
        <v>17805</v>
      </c>
      <c r="F6" s="117">
        <v>3145</v>
      </c>
      <c r="G6" s="117">
        <v>0</v>
      </c>
      <c r="H6" s="117">
        <v>0</v>
      </c>
      <c r="I6" s="115">
        <v>22350263</v>
      </c>
      <c r="J6" s="115">
        <v>22350263</v>
      </c>
      <c r="K6" s="115">
        <v>11175131</v>
      </c>
      <c r="L6" s="115">
        <v>10841677</v>
      </c>
      <c r="M6" s="133">
        <f>L6/K6</f>
        <v>0.97016106567341354</v>
      </c>
      <c r="N6" s="8"/>
      <c r="O6" s="8"/>
      <c r="P6" s="8"/>
      <c r="Q6" s="8"/>
    </row>
    <row r="7" spans="1:35" s="9" customFormat="1" ht="30" customHeight="1" x14ac:dyDescent="0.2">
      <c r="A7" s="127" t="s">
        <v>132</v>
      </c>
      <c r="B7" s="115">
        <v>21</v>
      </c>
      <c r="C7" s="115">
        <v>74</v>
      </c>
      <c r="D7" s="116">
        <v>74</v>
      </c>
      <c r="E7" s="117">
        <v>73</v>
      </c>
      <c r="F7" s="117">
        <v>2</v>
      </c>
      <c r="G7" s="117">
        <v>0</v>
      </c>
      <c r="H7" s="117">
        <v>0</v>
      </c>
      <c r="I7" s="115">
        <v>145650</v>
      </c>
      <c r="J7" s="115">
        <v>145650</v>
      </c>
      <c r="K7" s="115">
        <v>145650</v>
      </c>
      <c r="L7" s="115">
        <v>727350</v>
      </c>
      <c r="M7" s="133">
        <f t="shared" ref="M7:M16" si="0">L7/K7</f>
        <v>4.9938208032955718</v>
      </c>
      <c r="N7" s="8"/>
      <c r="O7" s="8"/>
      <c r="P7" s="8"/>
      <c r="Q7" s="8"/>
    </row>
    <row r="8" spans="1:35" s="9" customFormat="1" ht="30" customHeight="1" x14ac:dyDescent="0.2">
      <c r="A8" s="127" t="s">
        <v>175</v>
      </c>
      <c r="B8" s="115">
        <v>46</v>
      </c>
      <c r="C8" s="115">
        <v>9</v>
      </c>
      <c r="D8" s="118">
        <v>9</v>
      </c>
      <c r="E8" s="115">
        <v>0</v>
      </c>
      <c r="F8" s="115">
        <v>12</v>
      </c>
      <c r="G8" s="115"/>
      <c r="H8" s="115"/>
      <c r="I8" s="115"/>
      <c r="J8" s="115"/>
      <c r="K8" s="115"/>
      <c r="L8" s="115">
        <v>44195</v>
      </c>
      <c r="M8" s="133"/>
      <c r="N8" s="119"/>
      <c r="O8" s="119"/>
      <c r="P8" s="119"/>
      <c r="Q8" s="119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</row>
    <row r="9" spans="1:35" s="9" customFormat="1" ht="30" customHeight="1" x14ac:dyDescent="0.2">
      <c r="A9" s="127" t="s">
        <v>133</v>
      </c>
      <c r="B9" s="115">
        <v>164652</v>
      </c>
      <c r="C9" s="115">
        <v>234771</v>
      </c>
      <c r="D9" s="116">
        <v>234821</v>
      </c>
      <c r="E9" s="117">
        <f>175713+10000+112+300+2180+2180</f>
        <v>190485</v>
      </c>
      <c r="F9" s="117">
        <v>22050</v>
      </c>
      <c r="G9" s="117">
        <v>2180</v>
      </c>
      <c r="H9" s="117"/>
      <c r="I9" s="115">
        <v>275429619</v>
      </c>
      <c r="J9" s="115">
        <v>275429619</v>
      </c>
      <c r="K9" s="115">
        <v>138214810</v>
      </c>
      <c r="L9" s="115">
        <v>123593534</v>
      </c>
      <c r="M9" s="133">
        <f t="shared" si="0"/>
        <v>0.89421339145927992</v>
      </c>
      <c r="N9" s="8"/>
      <c r="O9" s="8"/>
      <c r="P9" s="8"/>
      <c r="Q9" s="8"/>
    </row>
    <row r="10" spans="1:35" s="9" customFormat="1" ht="30" customHeight="1" x14ac:dyDescent="0.2">
      <c r="A10" s="127" t="s">
        <v>134</v>
      </c>
      <c r="B10" s="115">
        <v>50</v>
      </c>
      <c r="C10" s="115">
        <v>50</v>
      </c>
      <c r="D10" s="116">
        <v>0</v>
      </c>
      <c r="E10" s="117">
        <v>20</v>
      </c>
      <c r="F10" s="117">
        <v>0</v>
      </c>
      <c r="G10" s="117"/>
      <c r="H10" s="117"/>
      <c r="I10" s="115">
        <v>155000</v>
      </c>
      <c r="J10" s="115">
        <v>155000</v>
      </c>
      <c r="K10" s="115">
        <v>155000</v>
      </c>
      <c r="L10" s="115">
        <v>260000</v>
      </c>
      <c r="M10" s="133">
        <f t="shared" si="0"/>
        <v>1.6774193548387097</v>
      </c>
      <c r="N10" s="8"/>
      <c r="O10" s="8"/>
      <c r="P10" s="8"/>
      <c r="Q10" s="8"/>
    </row>
    <row r="11" spans="1:35" s="9" customFormat="1" ht="30" customHeight="1" x14ac:dyDescent="0.2">
      <c r="A11" s="127" t="s">
        <v>173</v>
      </c>
      <c r="B11" s="115">
        <v>2036</v>
      </c>
      <c r="C11" s="115">
        <v>1878</v>
      </c>
      <c r="D11" s="116">
        <v>1878</v>
      </c>
      <c r="E11" s="117">
        <v>1524</v>
      </c>
      <c r="F11" s="117">
        <v>523</v>
      </c>
      <c r="G11" s="117"/>
      <c r="H11" s="117"/>
      <c r="I11" s="115">
        <v>1502810</v>
      </c>
      <c r="J11" s="115">
        <v>1502810</v>
      </c>
      <c r="K11" s="115">
        <v>918108</v>
      </c>
      <c r="L11" s="115">
        <v>918108</v>
      </c>
      <c r="M11" s="133">
        <f t="shared" si="0"/>
        <v>1</v>
      </c>
      <c r="N11" s="8"/>
      <c r="O11" s="8"/>
      <c r="P11" s="8"/>
      <c r="Q11" s="8"/>
    </row>
    <row r="12" spans="1:35" s="9" customFormat="1" ht="30" customHeight="1" x14ac:dyDescent="0.2">
      <c r="A12" s="127" t="s">
        <v>174</v>
      </c>
      <c r="B12" s="115">
        <v>13</v>
      </c>
      <c r="C12" s="115">
        <v>60</v>
      </c>
      <c r="D12" s="116">
        <v>60</v>
      </c>
      <c r="E12" s="117">
        <v>110</v>
      </c>
      <c r="F12" s="117">
        <v>14</v>
      </c>
      <c r="G12" s="117"/>
      <c r="H12" s="117"/>
      <c r="I12" s="115"/>
      <c r="J12" s="115"/>
      <c r="K12" s="115"/>
      <c r="L12" s="115">
        <v>30000</v>
      </c>
      <c r="M12" s="133"/>
      <c r="N12" s="8"/>
      <c r="O12" s="8"/>
      <c r="P12" s="8"/>
      <c r="Q12" s="8"/>
    </row>
    <row r="13" spans="1:35" s="9" customFormat="1" ht="30" customHeight="1" x14ac:dyDescent="0.2">
      <c r="A13" s="127" t="s">
        <v>135</v>
      </c>
      <c r="B13" s="115">
        <v>17861</v>
      </c>
      <c r="C13" s="115">
        <v>18174</v>
      </c>
      <c r="D13" s="116">
        <v>18174</v>
      </c>
      <c r="E13" s="117">
        <v>15402</v>
      </c>
      <c r="F13" s="117">
        <v>2768</v>
      </c>
      <c r="G13" s="117"/>
      <c r="H13" s="117"/>
      <c r="I13" s="115">
        <v>18652310</v>
      </c>
      <c r="J13" s="115">
        <v>18652310</v>
      </c>
      <c r="K13" s="115">
        <v>9326155</v>
      </c>
      <c r="L13" s="115">
        <v>9238444</v>
      </c>
      <c r="M13" s="133">
        <f t="shared" si="0"/>
        <v>0.99059515952715771</v>
      </c>
      <c r="N13" s="8"/>
      <c r="O13" s="8"/>
      <c r="P13" s="8"/>
      <c r="Q13" s="8"/>
    </row>
    <row r="14" spans="1:35" s="9" customFormat="1" ht="30" customHeight="1" x14ac:dyDescent="0.2">
      <c r="A14" s="127" t="s">
        <v>145</v>
      </c>
      <c r="B14" s="115"/>
      <c r="C14" s="115"/>
      <c r="D14" s="116"/>
      <c r="E14" s="117"/>
      <c r="F14" s="117"/>
      <c r="G14" s="117"/>
      <c r="H14" s="117"/>
      <c r="I14" s="115"/>
      <c r="J14" s="115"/>
      <c r="K14" s="115"/>
      <c r="L14" s="115"/>
      <c r="M14" s="133"/>
      <c r="N14" s="8"/>
      <c r="O14" s="8"/>
      <c r="P14" s="8"/>
      <c r="Q14" s="8"/>
    </row>
    <row r="15" spans="1:35" s="9" customFormat="1" ht="30" customHeight="1" x14ac:dyDescent="0.2">
      <c r="A15" s="127" t="s">
        <v>136</v>
      </c>
      <c r="B15" s="115">
        <v>3512</v>
      </c>
      <c r="C15" s="115">
        <v>2825</v>
      </c>
      <c r="D15" s="116">
        <v>2825</v>
      </c>
      <c r="E15" s="117">
        <v>2165</v>
      </c>
      <c r="F15" s="117">
        <v>1050</v>
      </c>
      <c r="G15" s="117"/>
      <c r="H15" s="117"/>
      <c r="I15" s="115">
        <v>1780736</v>
      </c>
      <c r="J15" s="115">
        <v>1780736</v>
      </c>
      <c r="K15" s="115">
        <v>1053167</v>
      </c>
      <c r="L15" s="115">
        <v>1053167</v>
      </c>
      <c r="M15" s="133">
        <f t="shared" si="0"/>
        <v>1</v>
      </c>
      <c r="N15" s="8"/>
      <c r="O15" s="8"/>
      <c r="P15" s="8"/>
      <c r="Q15" s="8"/>
    </row>
    <row r="16" spans="1:35" s="122" customFormat="1" ht="30" customHeight="1" x14ac:dyDescent="0.2">
      <c r="A16" s="128" t="s">
        <v>118</v>
      </c>
      <c r="B16" s="121">
        <f>SUM(B6:B15)</f>
        <v>208255</v>
      </c>
      <c r="C16" s="121">
        <f t="shared" ref="C16:H16" si="1">SUM(C6:C15)</f>
        <v>279638</v>
      </c>
      <c r="D16" s="121">
        <f t="shared" si="1"/>
        <v>279638</v>
      </c>
      <c r="E16" s="121">
        <f t="shared" si="1"/>
        <v>227584</v>
      </c>
      <c r="F16" s="121">
        <f t="shared" si="1"/>
        <v>29564</v>
      </c>
      <c r="G16" s="121">
        <f t="shared" si="1"/>
        <v>2180</v>
      </c>
      <c r="H16" s="121">
        <f t="shared" si="1"/>
        <v>0</v>
      </c>
      <c r="I16" s="121">
        <f>SUM(I6:I15)</f>
        <v>320016388</v>
      </c>
      <c r="J16" s="121">
        <f>SUM(J6:J15)</f>
        <v>320016388</v>
      </c>
      <c r="K16" s="121">
        <f>SUM(K6:K15)</f>
        <v>160988021</v>
      </c>
      <c r="L16" s="121">
        <f>SUM(L6:L15)</f>
        <v>146706475</v>
      </c>
      <c r="M16" s="134">
        <f t="shared" si="0"/>
        <v>0.91128814484898846</v>
      </c>
    </row>
    <row r="17" spans="1:17" x14ac:dyDescent="0.2">
      <c r="D17" s="3"/>
      <c r="E17" s="3"/>
      <c r="F17" s="3"/>
      <c r="G17" s="3"/>
      <c r="H17" s="3"/>
      <c r="I17" s="123"/>
      <c r="J17" s="3"/>
      <c r="K17" s="3"/>
      <c r="L17" s="3"/>
      <c r="M17" s="3"/>
      <c r="N17" s="3"/>
      <c r="O17" s="3"/>
      <c r="P17" s="3"/>
      <c r="Q17" s="3"/>
    </row>
    <row r="18" spans="1:17" x14ac:dyDescent="0.2">
      <c r="A18" t="s">
        <v>24</v>
      </c>
      <c r="D18" s="3"/>
      <c r="E18" s="3"/>
      <c r="F18" s="3"/>
      <c r="G18" s="3"/>
      <c r="H18" s="3"/>
      <c r="I18" s="123"/>
      <c r="J18" s="3"/>
      <c r="K18" s="3"/>
      <c r="L18" s="3"/>
      <c r="M18" s="3"/>
      <c r="N18" s="3"/>
      <c r="O18" s="3"/>
      <c r="P18" s="3"/>
      <c r="Q18" s="3"/>
    </row>
    <row r="19" spans="1:17" x14ac:dyDescent="0.2">
      <c r="A19" t="s">
        <v>24</v>
      </c>
      <c r="D19" s="3"/>
      <c r="E19" s="3"/>
      <c r="F19" s="3"/>
      <c r="G19" s="3"/>
      <c r="H19" s="3"/>
      <c r="I19" s="123"/>
      <c r="J19" s="3"/>
      <c r="K19" s="3"/>
      <c r="L19" s="3"/>
      <c r="M19" s="3"/>
      <c r="N19" s="3"/>
      <c r="O19" s="3"/>
      <c r="P19" s="3"/>
      <c r="Q19" s="3"/>
    </row>
    <row r="20" spans="1:17" x14ac:dyDescent="0.2">
      <c r="A20" t="s">
        <v>24</v>
      </c>
      <c r="D20" s="3"/>
      <c r="E20" s="3"/>
      <c r="F20" s="3"/>
      <c r="G20" s="3"/>
      <c r="H20" s="3"/>
      <c r="I20" s="123"/>
      <c r="J20" s="3"/>
      <c r="K20" s="3"/>
      <c r="L20" s="3"/>
      <c r="M20" s="3"/>
      <c r="N20" s="3"/>
      <c r="O20" s="3"/>
      <c r="P20" s="3"/>
      <c r="Q20" s="3"/>
    </row>
    <row r="21" spans="1:17" x14ac:dyDescent="0.2">
      <c r="D21" s="3"/>
      <c r="E21" s="3"/>
      <c r="F21" s="3"/>
      <c r="G21" s="3"/>
      <c r="H21" s="3"/>
      <c r="I21" s="123"/>
      <c r="J21" s="3"/>
      <c r="K21" s="3"/>
      <c r="L21" s="3"/>
      <c r="M21" s="3"/>
      <c r="N21" s="3"/>
      <c r="O21" s="3"/>
      <c r="P21" s="3"/>
      <c r="Q21" s="3"/>
    </row>
  </sheetData>
  <mergeCells count="8">
    <mergeCell ref="L3:M3"/>
    <mergeCell ref="H1:M1"/>
    <mergeCell ref="A2:M2"/>
    <mergeCell ref="I4:M4"/>
    <mergeCell ref="A4:A5"/>
    <mergeCell ref="B4:B5"/>
    <mergeCell ref="C4:C5"/>
    <mergeCell ref="D4:D5"/>
  </mergeCells>
  <printOptions horizontalCentered="1"/>
  <pageMargins left="0" right="0" top="0.59055118110236227" bottom="0.59055118110236227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10" workbookViewId="0">
      <selection activeCell="F45" sqref="F45"/>
    </sheetView>
  </sheetViews>
  <sheetFormatPr defaultRowHeight="12.75" x14ac:dyDescent="0.2"/>
  <cols>
    <col min="1" max="1" width="5.7109375" customWidth="1"/>
    <col min="6" max="6" width="5.85546875" customWidth="1"/>
    <col min="7" max="7" width="12" customWidth="1"/>
    <col min="8" max="8" width="11.28515625" customWidth="1"/>
    <col min="9" max="9" width="10.7109375" customWidth="1"/>
    <col min="10" max="10" width="12.7109375" customWidth="1"/>
  </cols>
  <sheetData>
    <row r="1" spans="1:10" ht="15.75" x14ac:dyDescent="0.25">
      <c r="A1" s="261" t="s">
        <v>83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0" ht="18.75" x14ac:dyDescent="0.3">
      <c r="A2" s="80"/>
      <c r="B2" s="80"/>
      <c r="C2" s="80"/>
      <c r="D2" s="80"/>
      <c r="E2" s="80"/>
      <c r="F2" s="81"/>
      <c r="G2" s="80"/>
      <c r="H2" s="80"/>
      <c r="I2" s="80"/>
      <c r="J2" s="82"/>
    </row>
    <row r="3" spans="1:10" ht="45" customHeight="1" x14ac:dyDescent="0.2">
      <c r="A3" s="240" t="s">
        <v>150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18.75" x14ac:dyDescent="0.3">
      <c r="A4" s="83"/>
      <c r="B4" s="83"/>
      <c r="C4" s="83"/>
      <c r="D4" s="83"/>
      <c r="E4" s="83"/>
      <c r="F4" s="84"/>
      <c r="G4" s="83"/>
      <c r="H4" s="83"/>
      <c r="I4" s="83"/>
      <c r="J4" s="85" t="s">
        <v>227</v>
      </c>
    </row>
    <row r="5" spans="1:10" ht="28.5" x14ac:dyDescent="0.2">
      <c r="A5" s="238" t="s">
        <v>84</v>
      </c>
      <c r="B5" s="238"/>
      <c r="C5" s="238"/>
      <c r="D5" s="238"/>
      <c r="E5" s="238"/>
      <c r="F5" s="238"/>
      <c r="G5" s="88" t="s">
        <v>99</v>
      </c>
      <c r="H5" s="88" t="s">
        <v>79</v>
      </c>
      <c r="I5" s="88" t="s">
        <v>76</v>
      </c>
      <c r="J5" s="88" t="s">
        <v>85</v>
      </c>
    </row>
    <row r="6" spans="1:10" ht="31.5" customHeight="1" x14ac:dyDescent="0.3">
      <c r="A6" s="86" t="s">
        <v>86</v>
      </c>
      <c r="B6" s="255" t="s">
        <v>215</v>
      </c>
      <c r="C6" s="256"/>
      <c r="D6" s="256"/>
      <c r="E6" s="256"/>
      <c r="F6" s="257"/>
      <c r="G6" s="89">
        <v>1300000</v>
      </c>
      <c r="H6" s="89">
        <v>1300000</v>
      </c>
      <c r="I6" s="89">
        <v>297180</v>
      </c>
      <c r="J6" s="131">
        <f>I6/H6</f>
        <v>0.2286</v>
      </c>
    </row>
    <row r="7" spans="1:10" ht="31.5" customHeight="1" x14ac:dyDescent="0.3">
      <c r="A7" s="87" t="s">
        <v>87</v>
      </c>
      <c r="B7" s="255" t="s">
        <v>216</v>
      </c>
      <c r="C7" s="256"/>
      <c r="D7" s="256"/>
      <c r="E7" s="256"/>
      <c r="F7" s="257"/>
      <c r="G7" s="90">
        <v>1500000</v>
      </c>
      <c r="H7" s="90">
        <v>1500000</v>
      </c>
      <c r="I7" s="90">
        <v>1599577</v>
      </c>
      <c r="J7" s="131">
        <f t="shared" ref="J7:J17" si="0">I7/H7</f>
        <v>1.0663846666666668</v>
      </c>
    </row>
    <row r="8" spans="1:10" ht="31.5" customHeight="1" x14ac:dyDescent="0.3">
      <c r="A8" s="86" t="s">
        <v>88</v>
      </c>
      <c r="B8" s="255" t="s">
        <v>217</v>
      </c>
      <c r="C8" s="256"/>
      <c r="D8" s="256"/>
      <c r="E8" s="256"/>
      <c r="F8" s="257"/>
      <c r="G8" s="91">
        <v>400000</v>
      </c>
      <c r="H8" s="91"/>
      <c r="I8" s="91"/>
      <c r="J8" s="131"/>
    </row>
    <row r="9" spans="1:10" ht="56.25" customHeight="1" x14ac:dyDescent="0.3">
      <c r="A9" s="87" t="s">
        <v>89</v>
      </c>
      <c r="B9" s="255" t="s">
        <v>218</v>
      </c>
      <c r="C9" s="256"/>
      <c r="D9" s="256"/>
      <c r="E9" s="256"/>
      <c r="F9" s="257"/>
      <c r="G9" s="91">
        <v>300000</v>
      </c>
      <c r="H9" s="91"/>
      <c r="I9" s="91"/>
      <c r="J9" s="131"/>
    </row>
    <row r="10" spans="1:10" ht="31.5" customHeight="1" x14ac:dyDescent="0.3">
      <c r="A10" s="86" t="s">
        <v>90</v>
      </c>
      <c r="B10" s="255" t="s">
        <v>219</v>
      </c>
      <c r="C10" s="256"/>
      <c r="D10" s="256"/>
      <c r="E10" s="256"/>
      <c r="F10" s="257"/>
      <c r="G10" s="91">
        <v>1200000</v>
      </c>
      <c r="H10" s="91"/>
      <c r="I10" s="91"/>
      <c r="J10" s="131"/>
    </row>
    <row r="11" spans="1:10" ht="31.5" customHeight="1" x14ac:dyDescent="0.3">
      <c r="A11" s="87" t="s">
        <v>91</v>
      </c>
      <c r="B11" s="255" t="s">
        <v>220</v>
      </c>
      <c r="C11" s="256"/>
      <c r="D11" s="256"/>
      <c r="E11" s="256"/>
      <c r="F11" s="257"/>
      <c r="G11" s="91">
        <v>300000</v>
      </c>
      <c r="H11" s="91"/>
      <c r="I11" s="91"/>
      <c r="J11" s="131"/>
    </row>
    <row r="12" spans="1:10" ht="31.5" customHeight="1" x14ac:dyDescent="0.3">
      <c r="A12" s="86" t="s">
        <v>92</v>
      </c>
      <c r="B12" s="255" t="s">
        <v>221</v>
      </c>
      <c r="C12" s="256"/>
      <c r="D12" s="256"/>
      <c r="E12" s="256"/>
      <c r="F12" s="257"/>
      <c r="G12" s="91">
        <v>1000000</v>
      </c>
      <c r="H12" s="91"/>
      <c r="I12" s="91"/>
      <c r="J12" s="131"/>
    </row>
    <row r="13" spans="1:10" ht="31.5" customHeight="1" x14ac:dyDescent="0.3">
      <c r="A13" s="87" t="s">
        <v>93</v>
      </c>
      <c r="B13" s="255" t="s">
        <v>222</v>
      </c>
      <c r="C13" s="256"/>
      <c r="D13" s="256"/>
      <c r="E13" s="256"/>
      <c r="F13" s="257"/>
      <c r="G13" s="91">
        <v>200000</v>
      </c>
      <c r="H13" s="91">
        <v>200000</v>
      </c>
      <c r="I13" s="91">
        <v>240950</v>
      </c>
      <c r="J13" s="131">
        <f t="shared" si="0"/>
        <v>1.20475</v>
      </c>
    </row>
    <row r="14" spans="1:10" ht="46.5" customHeight="1" x14ac:dyDescent="0.3">
      <c r="A14" s="86" t="s">
        <v>94</v>
      </c>
      <c r="B14" s="255" t="s">
        <v>223</v>
      </c>
      <c r="C14" s="256"/>
      <c r="D14" s="256"/>
      <c r="E14" s="256"/>
      <c r="F14" s="257"/>
      <c r="G14" s="91">
        <v>2450000</v>
      </c>
      <c r="H14" s="91">
        <v>1800000</v>
      </c>
      <c r="I14" s="91">
        <v>1755477</v>
      </c>
      <c r="J14" s="131">
        <f t="shared" si="0"/>
        <v>0.97526500000000005</v>
      </c>
    </row>
    <row r="15" spans="1:10" ht="31.5" customHeight="1" x14ac:dyDescent="0.3">
      <c r="A15" s="87" t="s">
        <v>95</v>
      </c>
      <c r="B15" s="255" t="s">
        <v>224</v>
      </c>
      <c r="C15" s="256"/>
      <c r="D15" s="256"/>
      <c r="E15" s="256"/>
      <c r="F15" s="257"/>
      <c r="G15" s="91">
        <v>400000</v>
      </c>
      <c r="H15" s="91">
        <v>400000</v>
      </c>
      <c r="I15" s="91">
        <v>0</v>
      </c>
      <c r="J15" s="131">
        <f t="shared" si="0"/>
        <v>0</v>
      </c>
    </row>
    <row r="16" spans="1:10" ht="31.5" customHeight="1" x14ac:dyDescent="0.3">
      <c r="A16" s="86" t="s">
        <v>96</v>
      </c>
      <c r="B16" s="255" t="s">
        <v>225</v>
      </c>
      <c r="C16" s="256"/>
      <c r="D16" s="256"/>
      <c r="E16" s="256"/>
      <c r="F16" s="257"/>
      <c r="G16" s="91">
        <v>600000</v>
      </c>
      <c r="H16" s="91">
        <v>600000</v>
      </c>
      <c r="I16" s="91">
        <v>674865</v>
      </c>
      <c r="J16" s="131">
        <f t="shared" si="0"/>
        <v>1.1247750000000001</v>
      </c>
    </row>
    <row r="17" spans="1:10" ht="31.5" customHeight="1" x14ac:dyDescent="0.3">
      <c r="A17" s="87" t="s">
        <v>97</v>
      </c>
      <c r="B17" s="255" t="s">
        <v>226</v>
      </c>
      <c r="C17" s="256"/>
      <c r="D17" s="256"/>
      <c r="E17" s="256"/>
      <c r="F17" s="257"/>
      <c r="G17" s="91">
        <v>350000</v>
      </c>
      <c r="H17" s="91">
        <v>350000</v>
      </c>
      <c r="I17" s="91">
        <v>200025</v>
      </c>
      <c r="J17" s="131">
        <f t="shared" si="0"/>
        <v>0.57150000000000001</v>
      </c>
    </row>
    <row r="18" spans="1:10" ht="31.5" customHeight="1" x14ac:dyDescent="0.2">
      <c r="A18" s="86"/>
      <c r="B18" s="258"/>
      <c r="C18" s="259"/>
      <c r="D18" s="259"/>
      <c r="E18" s="259"/>
      <c r="F18" s="259"/>
      <c r="G18" s="91"/>
      <c r="H18" s="91"/>
      <c r="I18" s="91"/>
      <c r="J18" s="131"/>
    </row>
    <row r="19" spans="1:10" ht="47.25" customHeight="1" x14ac:dyDescent="0.2">
      <c r="A19" s="260" t="s">
        <v>98</v>
      </c>
      <c r="B19" s="260"/>
      <c r="C19" s="260"/>
      <c r="D19" s="260"/>
      <c r="E19" s="260"/>
      <c r="F19" s="260"/>
      <c r="G19" s="182">
        <f>SUM(G6:G18)</f>
        <v>10000000</v>
      </c>
      <c r="H19" s="182">
        <f>SUM(H6:H17)</f>
        <v>6150000</v>
      </c>
      <c r="I19" s="182">
        <f>SUM(I6:I17)</f>
        <v>4768074</v>
      </c>
      <c r="J19" s="132">
        <f>I19/H19</f>
        <v>0.77529658536585366</v>
      </c>
    </row>
  </sheetData>
  <mergeCells count="17">
    <mergeCell ref="B11:F11"/>
    <mergeCell ref="B12:F12"/>
    <mergeCell ref="B13:F13"/>
    <mergeCell ref="B14:F14"/>
    <mergeCell ref="A1:J1"/>
    <mergeCell ref="A3:J3"/>
    <mergeCell ref="A5:F5"/>
    <mergeCell ref="B6:F6"/>
    <mergeCell ref="B7:F7"/>
    <mergeCell ref="B8:F8"/>
    <mergeCell ref="B9:F9"/>
    <mergeCell ref="B10:F10"/>
    <mergeCell ref="B15:F15"/>
    <mergeCell ref="B16:F16"/>
    <mergeCell ref="B17:F17"/>
    <mergeCell ref="B18:F18"/>
    <mergeCell ref="A19:F19"/>
  </mergeCells>
  <pageMargins left="0.51181102362204722" right="0.51181102362204722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view="pageLayout" topLeftCell="B44" zoomScale="126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7109375" style="190" customWidth="1"/>
    <col min="3" max="3" width="12.14062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7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37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6" t="s">
        <v>38</v>
      </c>
      <c r="J5" s="236"/>
      <c r="K5" s="236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95079419</v>
      </c>
      <c r="D8" s="191"/>
      <c r="E8" s="130">
        <v>97759905</v>
      </c>
      <c r="F8" s="130">
        <v>52977421</v>
      </c>
      <c r="G8" s="130">
        <v>52906837</v>
      </c>
      <c r="H8" s="129">
        <f>G8/F8</f>
        <v>0.99866765881260999</v>
      </c>
      <c r="I8" s="130">
        <f>G8-J8-K8</f>
        <v>52906837</v>
      </c>
      <c r="J8" s="130"/>
      <c r="K8" s="130"/>
    </row>
    <row r="9" spans="1:11" ht="15" customHeight="1" x14ac:dyDescent="0.2">
      <c r="A9" s="41"/>
      <c r="B9" s="186" t="s">
        <v>13</v>
      </c>
      <c r="C9" s="130">
        <v>18593185</v>
      </c>
      <c r="D9" s="191"/>
      <c r="E9" s="130">
        <v>20763545</v>
      </c>
      <c r="F9" s="130">
        <v>10987289</v>
      </c>
      <c r="G9" s="130">
        <v>10933312</v>
      </c>
      <c r="H9" s="129">
        <f t="shared" ref="H9:H10" si="0">G9/F9</f>
        <v>0.99508732317862947</v>
      </c>
      <c r="I9" s="130">
        <f>G9-J9-K9</f>
        <v>10933312</v>
      </c>
      <c r="J9" s="130"/>
      <c r="K9" s="130"/>
    </row>
    <row r="10" spans="1:11" ht="15" customHeight="1" x14ac:dyDescent="0.2">
      <c r="A10" s="41"/>
      <c r="B10" s="186" t="s">
        <v>14</v>
      </c>
      <c r="C10" s="130">
        <v>36852988</v>
      </c>
      <c r="D10" s="191"/>
      <c r="E10" s="130">
        <v>36876329</v>
      </c>
      <c r="F10" s="130">
        <v>17238165</v>
      </c>
      <c r="G10" s="130">
        <v>16954801</v>
      </c>
      <c r="H10" s="129">
        <f t="shared" si="0"/>
        <v>0.98356182343074217</v>
      </c>
      <c r="I10" s="130">
        <f>G10-J10-K10</f>
        <v>16954801</v>
      </c>
      <c r="J10" s="130"/>
      <c r="K10" s="130"/>
    </row>
    <row r="11" spans="1:11" ht="15" customHeight="1" x14ac:dyDescent="0.2">
      <c r="A11" s="41"/>
      <c r="B11" s="186" t="s">
        <v>43</v>
      </c>
      <c r="C11" s="130"/>
      <c r="D11" s="191"/>
      <c r="E11" s="130">
        <v>92040</v>
      </c>
      <c r="F11" s="130">
        <v>46042</v>
      </c>
      <c r="G11" s="130">
        <v>37620</v>
      </c>
      <c r="H11" s="129">
        <f>G11/F11</f>
        <v>0.81708005733895139</v>
      </c>
      <c r="I11" s="130">
        <f>G11-J11-K11</f>
        <v>37620</v>
      </c>
      <c r="J11" s="130"/>
      <c r="K11" s="130"/>
    </row>
    <row r="12" spans="1:11" ht="15" customHeight="1" x14ac:dyDescent="0.2">
      <c r="A12" s="41"/>
      <c r="B12" s="186" t="s">
        <v>177</v>
      </c>
      <c r="C12" s="130"/>
      <c r="D12" s="191"/>
      <c r="E12" s="130"/>
      <c r="F12" s="130"/>
      <c r="G12" s="130"/>
      <c r="H12" s="129"/>
      <c r="I12" s="130"/>
      <c r="J12" s="130"/>
      <c r="K12" s="130"/>
    </row>
    <row r="13" spans="1:11" ht="18" customHeight="1" x14ac:dyDescent="0.2">
      <c r="A13" s="41"/>
      <c r="B13" s="186" t="s">
        <v>44</v>
      </c>
      <c r="C13" s="130"/>
      <c r="D13" s="191"/>
      <c r="E13" s="130"/>
      <c r="F13" s="130"/>
      <c r="G13" s="130"/>
      <c r="H13" s="129"/>
      <c r="I13" s="130"/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150525592</v>
      </c>
      <c r="D14" s="192">
        <f>SUM(D8:D13)</f>
        <v>0</v>
      </c>
      <c r="E14" s="192">
        <f>SUM(E8:E13)</f>
        <v>155491819</v>
      </c>
      <c r="F14" s="192">
        <f>SUM(F8:F13)</f>
        <v>81248917</v>
      </c>
      <c r="G14" s="192">
        <f>SUM(G8:G13)</f>
        <v>80832570</v>
      </c>
      <c r="H14" s="193">
        <f>G14/F14</f>
        <v>0.9948756609272712</v>
      </c>
      <c r="I14" s="192">
        <f t="shared" ref="I14:K14" si="1">SUM(I8:I13)</f>
        <v>80832570</v>
      </c>
      <c r="J14" s="192">
        <f t="shared" si="1"/>
        <v>0</v>
      </c>
      <c r="K14" s="192">
        <f t="shared" si="1"/>
        <v>0</v>
      </c>
    </row>
    <row r="15" spans="1:11" ht="15" customHeight="1" x14ac:dyDescent="0.2">
      <c r="A15" s="41"/>
      <c r="B15" s="186" t="s">
        <v>45</v>
      </c>
      <c r="C15" s="130"/>
      <c r="D15" s="191"/>
      <c r="E15" s="130">
        <v>175140</v>
      </c>
      <c r="F15" s="130">
        <v>174930</v>
      </c>
      <c r="G15" s="130">
        <v>174930</v>
      </c>
      <c r="H15" s="129">
        <f t="shared" ref="H15" si="2">G15/F15</f>
        <v>1</v>
      </c>
      <c r="I15" s="130">
        <f>G15-J15-K15</f>
        <v>174930</v>
      </c>
      <c r="J15" s="130"/>
      <c r="K15" s="130"/>
    </row>
    <row r="16" spans="1:11" ht="15" customHeight="1" x14ac:dyDescent="0.2">
      <c r="A16" s="41"/>
      <c r="B16" s="186" t="s">
        <v>46</v>
      </c>
      <c r="C16" s="130"/>
      <c r="D16" s="191"/>
      <c r="E16" s="130"/>
      <c r="F16" s="130"/>
      <c r="G16" s="130"/>
      <c r="H16" s="129"/>
      <c r="I16" s="130"/>
      <c r="J16" s="130"/>
      <c r="K16" s="130"/>
    </row>
    <row r="17" spans="1:11" ht="15" customHeight="1" x14ac:dyDescent="0.2">
      <c r="A17" s="41"/>
      <c r="B17" s="186" t="s">
        <v>47</v>
      </c>
      <c r="C17" s="130"/>
      <c r="D17" s="191"/>
      <c r="E17" s="130"/>
      <c r="F17" s="130"/>
      <c r="G17" s="130"/>
      <c r="H17" s="129"/>
      <c r="I17" s="130"/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0</v>
      </c>
      <c r="D18" s="192">
        <f>SUM(D15:D17)</f>
        <v>0</v>
      </c>
      <c r="E18" s="192">
        <f>SUM(E15:E17)</f>
        <v>175140</v>
      </c>
      <c r="F18" s="192">
        <f>SUM(F15:F17)</f>
        <v>174930</v>
      </c>
      <c r="G18" s="192">
        <f>SUM(G15:G17)</f>
        <v>174930</v>
      </c>
      <c r="H18" s="193">
        <f>G18/F18</f>
        <v>1</v>
      </c>
      <c r="I18" s="192">
        <f>G18-J18-K18</f>
        <v>174930</v>
      </c>
      <c r="J18" s="192">
        <f t="shared" ref="J18:K18" si="3">SUM(J15:J17)</f>
        <v>0</v>
      </c>
      <c r="K18" s="192">
        <f t="shared" si="3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150525592</v>
      </c>
      <c r="D19" s="215">
        <f>D14+D18</f>
        <v>0</v>
      </c>
      <c r="E19" s="215">
        <f>E14+E18</f>
        <v>155666959</v>
      </c>
      <c r="F19" s="215">
        <f>F14+F18</f>
        <v>81423847</v>
      </c>
      <c r="G19" s="215">
        <f>G14+G18</f>
        <v>81007500</v>
      </c>
      <c r="H19" s="216">
        <f>G19/F19</f>
        <v>0.99488666999484809</v>
      </c>
      <c r="I19" s="215">
        <f t="shared" ref="I19:K19" si="4">I14+I18</f>
        <v>81007500</v>
      </c>
      <c r="J19" s="215">
        <f t="shared" si="4"/>
        <v>0</v>
      </c>
      <c r="K19" s="215">
        <f t="shared" si="4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/>
      <c r="D21" s="191"/>
      <c r="E21" s="130"/>
      <c r="F21" s="130"/>
      <c r="G21" s="130"/>
      <c r="H21" s="129"/>
      <c r="I21" s="130"/>
      <c r="J21" s="197"/>
      <c r="K21" s="197"/>
    </row>
    <row r="22" spans="1:11" ht="15" customHeight="1" x14ac:dyDescent="0.2">
      <c r="A22" s="41"/>
      <c r="B22" s="186" t="s">
        <v>50</v>
      </c>
      <c r="C22" s="130"/>
      <c r="D22" s="191"/>
      <c r="E22" s="130"/>
      <c r="F22" s="130"/>
      <c r="G22" s="130"/>
      <c r="H22" s="129"/>
      <c r="I22" s="130"/>
      <c r="J22" s="197"/>
      <c r="K22" s="197"/>
    </row>
    <row r="23" spans="1:11" ht="15" customHeight="1" x14ac:dyDescent="0.2">
      <c r="A23" s="41"/>
      <c r="B23" s="186" t="s">
        <v>179</v>
      </c>
      <c r="C23" s="130"/>
      <c r="D23" s="191"/>
      <c r="E23" s="130">
        <v>3746542</v>
      </c>
      <c r="F23" s="130">
        <v>2452360</v>
      </c>
      <c r="G23" s="130">
        <v>2452360</v>
      </c>
      <c r="H23" s="129">
        <f>G23/F23</f>
        <v>1</v>
      </c>
      <c r="I23" s="130">
        <f>G23-J23-K23</f>
        <v>2452360</v>
      </c>
      <c r="J23" s="197"/>
      <c r="K23" s="197"/>
    </row>
    <row r="24" spans="1:11" ht="15" customHeight="1" x14ac:dyDescent="0.2">
      <c r="A24" s="41"/>
      <c r="B24" s="186" t="s">
        <v>51</v>
      </c>
      <c r="C24" s="130"/>
      <c r="D24" s="191"/>
      <c r="E24" s="130">
        <v>40870</v>
      </c>
      <c r="F24" s="130">
        <v>40870</v>
      </c>
      <c r="G24" s="130">
        <v>44788</v>
      </c>
      <c r="H24" s="129">
        <f>G24/F24</f>
        <v>1.0958649376070468</v>
      </c>
      <c r="I24" s="130">
        <f>G24-J24-K24</f>
        <v>44788</v>
      </c>
      <c r="J24" s="197"/>
      <c r="K24" s="197"/>
    </row>
    <row r="25" spans="1:11" ht="15" customHeight="1" x14ac:dyDescent="0.2">
      <c r="A25" s="41"/>
      <c r="B25" s="186" t="s">
        <v>52</v>
      </c>
      <c r="C25" s="130">
        <v>18683000</v>
      </c>
      <c r="D25" s="191"/>
      <c r="E25" s="130">
        <v>18683000</v>
      </c>
      <c r="F25" s="130">
        <v>7421500</v>
      </c>
      <c r="G25" s="130">
        <v>7292933</v>
      </c>
      <c r="H25" s="129">
        <f>G25/F25</f>
        <v>0.98267641312403153</v>
      </c>
      <c r="I25" s="130">
        <f>G25-J25-K25</f>
        <v>7292933</v>
      </c>
      <c r="J25" s="197">
        <v>0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18683000</v>
      </c>
      <c r="D26" s="192">
        <f>SUM(D21:D25)</f>
        <v>0</v>
      </c>
      <c r="E26" s="192">
        <f>SUM(E21:E25)</f>
        <v>22470412</v>
      </c>
      <c r="F26" s="192">
        <f>SUM(F21:F25)</f>
        <v>9914730</v>
      </c>
      <c r="G26" s="192">
        <f>SUM(G21:G25)</f>
        <v>9790081</v>
      </c>
      <c r="H26" s="193">
        <f t="shared" ref="H26" si="5">G26/F26</f>
        <v>0.98742789768354766</v>
      </c>
      <c r="I26" s="192">
        <f t="shared" ref="I26:K26" si="6">SUM(I21:I25)</f>
        <v>9790081</v>
      </c>
      <c r="J26" s="192">
        <f t="shared" si="6"/>
        <v>0</v>
      </c>
      <c r="K26" s="192">
        <f t="shared" si="6"/>
        <v>0</v>
      </c>
    </row>
    <row r="27" spans="1:11" ht="15" customHeight="1" x14ac:dyDescent="0.2">
      <c r="A27" s="41"/>
      <c r="B27" s="186" t="s">
        <v>53</v>
      </c>
      <c r="C27" s="130"/>
      <c r="D27" s="191"/>
      <c r="E27" s="130"/>
      <c r="F27" s="130"/>
      <c r="G27" s="130"/>
      <c r="H27" s="129"/>
      <c r="I27" s="130"/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/>
      <c r="D28" s="191"/>
      <c r="E28" s="130"/>
      <c r="F28" s="130"/>
      <c r="G28" s="130"/>
      <c r="H28" s="129"/>
      <c r="I28" s="130"/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/>
      <c r="D29" s="191"/>
      <c r="E29" s="130"/>
      <c r="F29" s="130"/>
      <c r="G29" s="130"/>
      <c r="H29" s="129"/>
      <c r="I29" s="130"/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0</v>
      </c>
      <c r="D30" s="192">
        <f>SUM(D27:D29)</f>
        <v>0</v>
      </c>
      <c r="E30" s="192">
        <f>SUM(E27:E29)</f>
        <v>0</v>
      </c>
      <c r="F30" s="192">
        <f>SUM(F27:F29)</f>
        <v>0</v>
      </c>
      <c r="G30" s="192">
        <f>SUM(G27:G29)</f>
        <v>0</v>
      </c>
      <c r="H30" s="193">
        <v>0</v>
      </c>
      <c r="I30" s="192">
        <f t="shared" ref="I30:K30" si="7">SUM(I27:I29)</f>
        <v>0</v>
      </c>
      <c r="J30" s="192">
        <f t="shared" si="7"/>
        <v>0</v>
      </c>
      <c r="K30" s="192">
        <f t="shared" si="7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18683000</v>
      </c>
      <c r="D31" s="215">
        <f>D26+D30</f>
        <v>0</v>
      </c>
      <c r="E31" s="215">
        <f>E26+E30</f>
        <v>22470412</v>
      </c>
      <c r="F31" s="215">
        <f>F26+F30</f>
        <v>9914730</v>
      </c>
      <c r="G31" s="215">
        <f>G26+G30</f>
        <v>9790081</v>
      </c>
      <c r="H31" s="216">
        <f>G31/F31</f>
        <v>0.98742789768354766</v>
      </c>
      <c r="I31" s="215">
        <f t="shared" ref="I31:K31" si="8">I26+I30</f>
        <v>9790081</v>
      </c>
      <c r="J31" s="215">
        <f t="shared" si="8"/>
        <v>0</v>
      </c>
      <c r="K31" s="215">
        <f t="shared" si="8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9" si="9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9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/>
      <c r="D35" s="191"/>
      <c r="E35" s="130"/>
      <c r="F35" s="130"/>
      <c r="G35" s="130"/>
      <c r="H35" s="129"/>
      <c r="I35" s="130"/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9"/>
        <v>0</v>
      </c>
      <c r="J36" s="130"/>
      <c r="K36" s="130"/>
    </row>
    <row r="37" spans="1:11" s="217" customFormat="1" ht="24.75" customHeight="1" x14ac:dyDescent="0.2">
      <c r="A37" s="213" t="s">
        <v>1</v>
      </c>
      <c r="B37" s="214" t="s">
        <v>20</v>
      </c>
      <c r="C37" s="215">
        <f>SUM(C33:C36)</f>
        <v>0</v>
      </c>
      <c r="D37" s="215">
        <f>SUM(D33:D36)</f>
        <v>0</v>
      </c>
      <c r="E37" s="215">
        <f>SUM(E33:E36)</f>
        <v>0</v>
      </c>
      <c r="F37" s="215">
        <f>SUM(F33:F36)</f>
        <v>0</v>
      </c>
      <c r="G37" s="215">
        <f>SUM(G32:G36)</f>
        <v>0</v>
      </c>
      <c r="H37" s="216">
        <v>0</v>
      </c>
      <c r="I37" s="215">
        <f>SUM(I33:I36)</f>
        <v>0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/>
      <c r="D38" s="56"/>
      <c r="E38" s="33"/>
      <c r="F38" s="33"/>
      <c r="G38" s="33"/>
      <c r="H38" s="129"/>
      <c r="I38" s="130"/>
      <c r="J38" s="33"/>
      <c r="K38" s="33"/>
    </row>
    <row r="39" spans="1:11" s="32" customFormat="1" ht="15" customHeight="1" x14ac:dyDescent="0.2">
      <c r="A39" s="44"/>
      <c r="B39" s="31" t="s">
        <v>60</v>
      </c>
      <c r="C39" s="33"/>
      <c r="D39" s="56"/>
      <c r="E39" s="33"/>
      <c r="F39" s="33"/>
      <c r="G39" s="33"/>
      <c r="H39" s="129"/>
      <c r="I39" s="130"/>
      <c r="J39" s="33"/>
      <c r="K39" s="33"/>
    </row>
    <row r="40" spans="1:11" s="32" customFormat="1" ht="15" customHeight="1" x14ac:dyDescent="0.2">
      <c r="A40" s="44"/>
      <c r="B40" s="31" t="s">
        <v>4</v>
      </c>
      <c r="C40" s="33"/>
      <c r="D40" s="33"/>
      <c r="E40" s="33"/>
      <c r="F40" s="33"/>
      <c r="G40" s="33"/>
      <c r="H40" s="129"/>
      <c r="I40" s="130"/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/>
      <c r="J41" s="33"/>
      <c r="K41" s="33"/>
    </row>
    <row r="42" spans="1:11" ht="15" customHeight="1" x14ac:dyDescent="0.2">
      <c r="A42" s="41"/>
      <c r="B42" s="186" t="s">
        <v>61</v>
      </c>
      <c r="C42" s="130"/>
      <c r="D42" s="191"/>
      <c r="E42" s="130"/>
      <c r="F42" s="130"/>
      <c r="G42" s="130"/>
      <c r="H42" s="129"/>
      <c r="I42" s="130"/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9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>
        <v>131837371</v>
      </c>
      <c r="D44" s="191"/>
      <c r="E44" s="130">
        <v>133191326</v>
      </c>
      <c r="F44" s="130">
        <v>71503896</v>
      </c>
      <c r="G44" s="130">
        <v>71755000</v>
      </c>
      <c r="H44" s="129">
        <f>G44/F44</f>
        <v>1.0035117527022583</v>
      </c>
      <c r="I44" s="130">
        <f t="shared" si="9"/>
        <v>71755000</v>
      </c>
      <c r="J44" s="33"/>
      <c r="K44" s="33"/>
    </row>
    <row r="45" spans="1:11" ht="15" customHeight="1" x14ac:dyDescent="0.2">
      <c r="A45" s="41"/>
      <c r="B45" s="186" t="s">
        <v>64</v>
      </c>
      <c r="C45" s="130">
        <v>5221</v>
      </c>
      <c r="D45" s="191"/>
      <c r="E45" s="130">
        <v>5221</v>
      </c>
      <c r="F45" s="130">
        <v>5221</v>
      </c>
      <c r="G45" s="130">
        <v>5221</v>
      </c>
      <c r="H45" s="129">
        <f>G45/F45</f>
        <v>1</v>
      </c>
      <c r="I45" s="130">
        <f t="shared" si="9"/>
        <v>5221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9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131842592</v>
      </c>
      <c r="D47" s="215">
        <f>SUM(D42:D46)</f>
        <v>0</v>
      </c>
      <c r="E47" s="215">
        <f>SUM(E42:E46)</f>
        <v>133196547</v>
      </c>
      <c r="F47" s="215">
        <f>SUM(F42:F46)</f>
        <v>71509117</v>
      </c>
      <c r="G47" s="215">
        <f>SUM(G42:G46)</f>
        <v>71760221</v>
      </c>
      <c r="H47" s="216">
        <f>G47/F47</f>
        <v>1.0035114963033316</v>
      </c>
      <c r="I47" s="215">
        <f t="shared" ref="I47:K47" si="10">SUM(I42:I46)</f>
        <v>71760221</v>
      </c>
      <c r="J47" s="215">
        <f t="shared" si="10"/>
        <v>0</v>
      </c>
      <c r="K47" s="215">
        <f t="shared" si="10"/>
        <v>0</v>
      </c>
    </row>
    <row r="48" spans="1:11" s="32" customFormat="1" ht="15" customHeight="1" x14ac:dyDescent="0.2">
      <c r="A48" s="44"/>
      <c r="B48" s="31" t="s">
        <v>59</v>
      </c>
      <c r="C48" s="33">
        <f>C47-C50</f>
        <v>5221</v>
      </c>
      <c r="D48" s="33">
        <f t="shared" ref="D48:G48" si="11">D47-D50</f>
        <v>0</v>
      </c>
      <c r="E48" s="33">
        <f t="shared" si="11"/>
        <v>5221</v>
      </c>
      <c r="F48" s="33">
        <f t="shared" si="11"/>
        <v>5221</v>
      </c>
      <c r="G48" s="33">
        <f t="shared" si="11"/>
        <v>5221</v>
      </c>
      <c r="H48" s="129">
        <f>G48/F48</f>
        <v>1</v>
      </c>
      <c r="I48" s="130">
        <f t="shared" si="9"/>
        <v>5221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0</v>
      </c>
      <c r="D49" s="56"/>
      <c r="E49" s="33">
        <v>0</v>
      </c>
      <c r="F49" s="33">
        <v>0</v>
      </c>
      <c r="G49" s="33">
        <v>0</v>
      </c>
      <c r="H49" s="129">
        <v>0</v>
      </c>
      <c r="I49" s="130">
        <f t="shared" si="9"/>
        <v>0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f>C44</f>
        <v>131837371</v>
      </c>
      <c r="D50" s="33">
        <f t="shared" ref="D50:I50" si="12">D44</f>
        <v>0</v>
      </c>
      <c r="E50" s="33">
        <f t="shared" si="12"/>
        <v>133191326</v>
      </c>
      <c r="F50" s="33">
        <f t="shared" si="12"/>
        <v>71503896</v>
      </c>
      <c r="G50" s="33">
        <f t="shared" si="12"/>
        <v>71755000</v>
      </c>
      <c r="H50" s="129">
        <f>G50/F50</f>
        <v>1.0035117527022583</v>
      </c>
      <c r="I50" s="33">
        <f t="shared" si="12"/>
        <v>71755000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-131842592</v>
      </c>
      <c r="D51" s="200">
        <f>D26-D14</f>
        <v>0</v>
      </c>
      <c r="E51" s="200">
        <f>E26-E14</f>
        <v>-133021407</v>
      </c>
      <c r="F51" s="200">
        <f>F26-F14</f>
        <v>-71334187</v>
      </c>
      <c r="G51" s="200">
        <f>G26-G14</f>
        <v>-71042489</v>
      </c>
      <c r="H51" s="201">
        <f>G51/F51</f>
        <v>0.99591082463728087</v>
      </c>
      <c r="I51" s="200">
        <f t="shared" ref="I51:K51" si="13">I26-I14</f>
        <v>-71042489</v>
      </c>
      <c r="J51" s="200">
        <f t="shared" si="13"/>
        <v>0</v>
      </c>
      <c r="K51" s="200">
        <f t="shared" si="13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4">C30-C18</f>
        <v>0</v>
      </c>
      <c r="D52" s="200">
        <f t="shared" si="14"/>
        <v>0</v>
      </c>
      <c r="E52" s="200">
        <f t="shared" si="14"/>
        <v>-175140</v>
      </c>
      <c r="F52" s="200">
        <f t="shared" si="14"/>
        <v>-174930</v>
      </c>
      <c r="G52" s="200">
        <f t="shared" si="14"/>
        <v>-174930</v>
      </c>
      <c r="H52" s="201">
        <f>G52/F52</f>
        <v>1</v>
      </c>
      <c r="I52" s="200">
        <f t="shared" ref="I52:K53" si="15">I30-I18</f>
        <v>-174930</v>
      </c>
      <c r="J52" s="200">
        <f t="shared" si="15"/>
        <v>0</v>
      </c>
      <c r="K52" s="200">
        <f t="shared" si="15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4"/>
        <v>-131842592</v>
      </c>
      <c r="D53" s="202">
        <f t="shared" si="14"/>
        <v>0</v>
      </c>
      <c r="E53" s="202">
        <f t="shared" si="14"/>
        <v>-133196547</v>
      </c>
      <c r="F53" s="202">
        <f t="shared" si="14"/>
        <v>-71509117</v>
      </c>
      <c r="G53" s="202">
        <f t="shared" si="14"/>
        <v>-71217419</v>
      </c>
      <c r="H53" s="203">
        <f>G53/F53</f>
        <v>0.99592082782954794</v>
      </c>
      <c r="I53" s="202">
        <f t="shared" si="15"/>
        <v>-71217419</v>
      </c>
      <c r="J53" s="202">
        <f t="shared" si="15"/>
        <v>0</v>
      </c>
      <c r="K53" s="202">
        <f t="shared" si="15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131842592</v>
      </c>
      <c r="D54" s="202">
        <f>D47-D37</f>
        <v>0</v>
      </c>
      <c r="E54" s="202">
        <f>E47-E37</f>
        <v>133196547</v>
      </c>
      <c r="F54" s="202">
        <f>F47-F37</f>
        <v>71509117</v>
      </c>
      <c r="G54" s="202">
        <f>G47-G37</f>
        <v>71760221</v>
      </c>
      <c r="H54" s="203">
        <f>G54/F54</f>
        <v>1.0035114963033316</v>
      </c>
      <c r="I54" s="202">
        <f t="shared" ref="I54:K54" si="16">I47-I37</f>
        <v>71760221</v>
      </c>
      <c r="J54" s="202">
        <f t="shared" si="16"/>
        <v>0</v>
      </c>
      <c r="K54" s="202">
        <f t="shared" si="16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26</v>
      </c>
      <c r="D56" s="207"/>
      <c r="E56" s="208">
        <v>26</v>
      </c>
      <c r="F56" s="208">
        <v>26</v>
      </c>
      <c r="G56" s="208">
        <v>26</v>
      </c>
      <c r="H56" s="129">
        <f>G56/F56</f>
        <v>1</v>
      </c>
      <c r="I56" s="208">
        <f>G56</f>
        <v>26</v>
      </c>
      <c r="J56" s="209"/>
      <c r="K56" s="209"/>
    </row>
    <row r="57" spans="1:11" s="52" customFormat="1" ht="12" x14ac:dyDescent="0.2">
      <c r="A57" s="51"/>
      <c r="B57" s="212" t="s">
        <v>182</v>
      </c>
      <c r="C57" s="208">
        <v>0</v>
      </c>
      <c r="D57" s="207"/>
      <c r="E57" s="208">
        <v>0</v>
      </c>
      <c r="F57" s="208">
        <v>0</v>
      </c>
      <c r="G57" s="210">
        <v>0</v>
      </c>
      <c r="H57" s="129">
        <v>0</v>
      </c>
      <c r="I57" s="208">
        <f>G57</f>
        <v>0</v>
      </c>
      <c r="J57" s="209"/>
      <c r="K57" s="209"/>
    </row>
    <row r="58" spans="1:11" s="52" customFormat="1" ht="12" x14ac:dyDescent="0.2">
      <c r="A58" s="51"/>
      <c r="B58" s="212" t="s">
        <v>74</v>
      </c>
      <c r="C58" s="208">
        <v>2</v>
      </c>
      <c r="D58" s="207"/>
      <c r="E58" s="208">
        <v>2</v>
      </c>
      <c r="F58" s="208">
        <v>2</v>
      </c>
      <c r="G58" s="208">
        <v>2</v>
      </c>
      <c r="H58" s="129">
        <v>0</v>
      </c>
      <c r="I58" s="208">
        <f>G58</f>
        <v>2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view="pageLayout" topLeftCell="B44" zoomScale="126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7109375" style="190" customWidth="1"/>
    <col min="3" max="3" width="12.14062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7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183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6" t="s">
        <v>38</v>
      </c>
      <c r="J5" s="236"/>
      <c r="K5" s="236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22555500</v>
      </c>
      <c r="D8" s="191"/>
      <c r="E8" s="130">
        <v>23269604</v>
      </c>
      <c r="F8" s="130">
        <v>11857000</v>
      </c>
      <c r="G8" s="130">
        <v>11789832</v>
      </c>
      <c r="H8" s="129">
        <f>G8/F8</f>
        <v>0.99433516066458627</v>
      </c>
      <c r="I8" s="130">
        <v>11789832</v>
      </c>
      <c r="J8" s="130"/>
      <c r="K8" s="130"/>
    </row>
    <row r="9" spans="1:11" ht="15" customHeight="1" x14ac:dyDescent="0.2">
      <c r="A9" s="41"/>
      <c r="B9" s="186" t="s">
        <v>13</v>
      </c>
      <c r="C9" s="130">
        <v>4340824</v>
      </c>
      <c r="D9" s="191"/>
      <c r="E9" s="130">
        <v>4536684</v>
      </c>
      <c r="F9" s="130">
        <v>2253500</v>
      </c>
      <c r="G9" s="130">
        <v>2246043</v>
      </c>
      <c r="H9" s="129">
        <f t="shared" ref="H9:H10" si="0">G9/F9</f>
        <v>0.99669092522742397</v>
      </c>
      <c r="I9" s="130">
        <v>2246043</v>
      </c>
      <c r="J9" s="130"/>
      <c r="K9" s="130"/>
    </row>
    <row r="10" spans="1:11" ht="15" customHeight="1" x14ac:dyDescent="0.2">
      <c r="A10" s="41"/>
      <c r="B10" s="186" t="s">
        <v>14</v>
      </c>
      <c r="C10" s="130">
        <v>28464000</v>
      </c>
      <c r="D10" s="191"/>
      <c r="E10" s="130">
        <v>28826440</v>
      </c>
      <c r="F10" s="130">
        <v>13165000</v>
      </c>
      <c r="G10" s="130">
        <v>12469986</v>
      </c>
      <c r="H10" s="129">
        <f t="shared" si="0"/>
        <v>0.9472074439802507</v>
      </c>
      <c r="I10" s="130">
        <v>12469986</v>
      </c>
      <c r="J10" s="130"/>
      <c r="K10" s="130"/>
    </row>
    <row r="11" spans="1:11" ht="15" customHeight="1" x14ac:dyDescent="0.2">
      <c r="A11" s="41"/>
      <c r="B11" s="186" t="s">
        <v>43</v>
      </c>
      <c r="C11" s="130"/>
      <c r="D11" s="191"/>
      <c r="E11" s="130"/>
      <c r="F11" s="130"/>
      <c r="G11" s="130"/>
      <c r="H11" s="129"/>
      <c r="I11" s="130"/>
      <c r="J11" s="130"/>
      <c r="K11" s="130"/>
    </row>
    <row r="12" spans="1:11" ht="15" customHeight="1" x14ac:dyDescent="0.2">
      <c r="A12" s="41"/>
      <c r="B12" s="186" t="s">
        <v>177</v>
      </c>
      <c r="C12" s="130"/>
      <c r="D12" s="191"/>
      <c r="E12" s="130"/>
      <c r="F12" s="130"/>
      <c r="G12" s="130"/>
      <c r="H12" s="129"/>
      <c r="I12" s="130"/>
      <c r="J12" s="130"/>
      <c r="K12" s="130"/>
    </row>
    <row r="13" spans="1:11" ht="14.25" customHeight="1" x14ac:dyDescent="0.2">
      <c r="A13" s="41"/>
      <c r="B13" s="186" t="s">
        <v>44</v>
      </c>
      <c r="C13" s="130"/>
      <c r="D13" s="191"/>
      <c r="E13" s="130"/>
      <c r="F13" s="130"/>
      <c r="G13" s="130"/>
      <c r="H13" s="129"/>
      <c r="I13" s="130"/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55360324</v>
      </c>
      <c r="D14" s="192">
        <f>SUM(D8:D13)</f>
        <v>0</v>
      </c>
      <c r="E14" s="192">
        <f>SUM(E8:E13)</f>
        <v>56632728</v>
      </c>
      <c r="F14" s="192">
        <f>SUM(F8:F13)</f>
        <v>27275500</v>
      </c>
      <c r="G14" s="192">
        <f>SUM(G8:G13)</f>
        <v>26505861</v>
      </c>
      <c r="H14" s="193">
        <f>G14/F14</f>
        <v>0.97178277208483799</v>
      </c>
      <c r="I14" s="192">
        <f t="shared" ref="I14:K14" si="1">SUM(I8:I13)</f>
        <v>26505861</v>
      </c>
      <c r="J14" s="192">
        <f t="shared" si="1"/>
        <v>0</v>
      </c>
      <c r="K14" s="192">
        <f t="shared" si="1"/>
        <v>0</v>
      </c>
    </row>
    <row r="15" spans="1:11" ht="15" customHeight="1" x14ac:dyDescent="0.2">
      <c r="A15" s="41"/>
      <c r="B15" s="186" t="s">
        <v>45</v>
      </c>
      <c r="C15" s="130">
        <v>1040000</v>
      </c>
      <c r="D15" s="191"/>
      <c r="E15" s="130">
        <v>1178540</v>
      </c>
      <c r="F15" s="130">
        <v>868540</v>
      </c>
      <c r="G15" s="130">
        <v>807146</v>
      </c>
      <c r="H15" s="129">
        <f t="shared" ref="H15" si="2">G15/F15</f>
        <v>0.92931356068805127</v>
      </c>
      <c r="I15" s="130">
        <f>G15-J15-K15</f>
        <v>807146</v>
      </c>
      <c r="J15" s="130"/>
      <c r="K15" s="130"/>
    </row>
    <row r="16" spans="1:11" ht="15" customHeight="1" x14ac:dyDescent="0.2">
      <c r="A16" s="41"/>
      <c r="B16" s="186" t="s">
        <v>46</v>
      </c>
      <c r="C16" s="130"/>
      <c r="D16" s="191"/>
      <c r="E16" s="130"/>
      <c r="F16" s="130"/>
      <c r="G16" s="130"/>
      <c r="H16" s="129"/>
      <c r="I16" s="130"/>
      <c r="J16" s="130"/>
      <c r="K16" s="130"/>
    </row>
    <row r="17" spans="1:11" ht="15" customHeight="1" x14ac:dyDescent="0.2">
      <c r="A17" s="41"/>
      <c r="B17" s="186" t="s">
        <v>47</v>
      </c>
      <c r="C17" s="130"/>
      <c r="D17" s="191"/>
      <c r="E17" s="130"/>
      <c r="F17" s="130"/>
      <c r="G17" s="130"/>
      <c r="H17" s="129"/>
      <c r="I17" s="130"/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1040000</v>
      </c>
      <c r="D18" s="192">
        <f>SUM(D15:D17)</f>
        <v>0</v>
      </c>
      <c r="E18" s="192">
        <f>SUM(E15:E17)</f>
        <v>1178540</v>
      </c>
      <c r="F18" s="192">
        <f>SUM(F15:F17)</f>
        <v>868540</v>
      </c>
      <c r="G18" s="192">
        <f>SUM(G15:G17)</f>
        <v>807146</v>
      </c>
      <c r="H18" s="193">
        <f>G18/F18</f>
        <v>0.92931356068805127</v>
      </c>
      <c r="I18" s="192">
        <f>G18-J18-K18</f>
        <v>807146</v>
      </c>
      <c r="J18" s="192">
        <f t="shared" ref="J18:K18" si="3">SUM(J15:J17)</f>
        <v>0</v>
      </c>
      <c r="K18" s="192">
        <f t="shared" si="3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56400324</v>
      </c>
      <c r="D19" s="215">
        <f>D14+D18</f>
        <v>0</v>
      </c>
      <c r="E19" s="215">
        <f>E14+E18</f>
        <v>57811268</v>
      </c>
      <c r="F19" s="215">
        <f>F14+F18</f>
        <v>28144040</v>
      </c>
      <c r="G19" s="215">
        <f>G14+G18</f>
        <v>27313007</v>
      </c>
      <c r="H19" s="216">
        <f>G19/F19</f>
        <v>0.97047214969847972</v>
      </c>
      <c r="I19" s="215">
        <f t="shared" ref="I19:K19" si="4">I14+I18</f>
        <v>27313007</v>
      </c>
      <c r="J19" s="215">
        <f t="shared" si="4"/>
        <v>0</v>
      </c>
      <c r="K19" s="215">
        <f t="shared" si="4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/>
      <c r="D21" s="191"/>
      <c r="E21" s="130"/>
      <c r="F21" s="130"/>
      <c r="G21" s="130"/>
      <c r="H21" s="129"/>
      <c r="I21" s="130"/>
      <c r="J21" s="197"/>
      <c r="K21" s="197"/>
    </row>
    <row r="22" spans="1:11" ht="15" customHeight="1" x14ac:dyDescent="0.2">
      <c r="A22" s="41"/>
      <c r="B22" s="186" t="s">
        <v>50</v>
      </c>
      <c r="C22" s="130"/>
      <c r="D22" s="191"/>
      <c r="E22" s="130"/>
      <c r="F22" s="130"/>
      <c r="G22" s="130"/>
      <c r="H22" s="129"/>
      <c r="I22" s="130"/>
      <c r="J22" s="197"/>
      <c r="K22" s="197"/>
    </row>
    <row r="23" spans="1:11" ht="15" customHeight="1" x14ac:dyDescent="0.2">
      <c r="A23" s="41"/>
      <c r="B23" s="186" t="s">
        <v>179</v>
      </c>
      <c r="C23" s="130">
        <v>809000</v>
      </c>
      <c r="D23" s="191"/>
      <c r="E23" s="130">
        <v>1949122</v>
      </c>
      <c r="F23" s="130">
        <v>1569122</v>
      </c>
      <c r="G23" s="130">
        <v>1483210</v>
      </c>
      <c r="H23" s="129">
        <f>G23/F23</f>
        <v>0.94524836182272631</v>
      </c>
      <c r="I23" s="130">
        <f>G23-J23-K23</f>
        <v>1483210</v>
      </c>
      <c r="J23" s="197"/>
      <c r="K23" s="197"/>
    </row>
    <row r="24" spans="1:11" ht="15" customHeight="1" x14ac:dyDescent="0.2">
      <c r="A24" s="41"/>
      <c r="B24" s="186" t="s">
        <v>51</v>
      </c>
      <c r="C24" s="130"/>
      <c r="D24" s="191"/>
      <c r="E24" s="130"/>
      <c r="F24" s="130"/>
      <c r="G24" s="130"/>
      <c r="H24" s="129"/>
      <c r="I24" s="130">
        <f>G24-J24-K24</f>
        <v>0</v>
      </c>
      <c r="J24" s="197"/>
      <c r="K24" s="197"/>
    </row>
    <row r="25" spans="1:11" ht="15" customHeight="1" x14ac:dyDescent="0.2">
      <c r="A25" s="41"/>
      <c r="B25" s="186" t="s">
        <v>52</v>
      </c>
      <c r="C25" s="130">
        <v>7788000</v>
      </c>
      <c r="D25" s="191"/>
      <c r="E25" s="130">
        <v>7132578</v>
      </c>
      <c r="F25" s="130">
        <v>2864578</v>
      </c>
      <c r="G25" s="130">
        <v>2704677</v>
      </c>
      <c r="H25" s="129">
        <f>G25/F25</f>
        <v>0.94417991061859718</v>
      </c>
      <c r="I25" s="130">
        <f>G25-J25-K25</f>
        <v>2704677</v>
      </c>
      <c r="J25" s="197">
        <v>0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8597000</v>
      </c>
      <c r="D26" s="192">
        <f>SUM(D21:D25)</f>
        <v>0</v>
      </c>
      <c r="E26" s="192">
        <f>SUM(E21:E25)</f>
        <v>9081700</v>
      </c>
      <c r="F26" s="192">
        <f>SUM(F21:F25)</f>
        <v>4433700</v>
      </c>
      <c r="G26" s="192">
        <f>SUM(G21:G25)</f>
        <v>4187887</v>
      </c>
      <c r="H26" s="193">
        <f t="shared" ref="H26" si="5">G26/F26</f>
        <v>0.94455804407154298</v>
      </c>
      <c r="I26" s="192">
        <f t="shared" ref="I26:K26" si="6">SUM(I21:I25)</f>
        <v>4187887</v>
      </c>
      <c r="J26" s="192">
        <f t="shared" si="6"/>
        <v>0</v>
      </c>
      <c r="K26" s="192">
        <f t="shared" si="6"/>
        <v>0</v>
      </c>
    </row>
    <row r="27" spans="1:11" ht="15" customHeight="1" x14ac:dyDescent="0.2">
      <c r="A27" s="41"/>
      <c r="B27" s="186" t="s">
        <v>53</v>
      </c>
      <c r="C27" s="130"/>
      <c r="D27" s="191"/>
      <c r="E27" s="130"/>
      <c r="F27" s="130"/>
      <c r="G27" s="130"/>
      <c r="H27" s="129"/>
      <c r="I27" s="130"/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/>
      <c r="D28" s="191"/>
      <c r="E28" s="130"/>
      <c r="F28" s="130"/>
      <c r="G28" s="130"/>
      <c r="H28" s="129"/>
      <c r="I28" s="130"/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/>
      <c r="D29" s="191"/>
      <c r="E29" s="130"/>
      <c r="F29" s="130"/>
      <c r="G29" s="130"/>
      <c r="H29" s="129"/>
      <c r="I29" s="130"/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0</v>
      </c>
      <c r="D30" s="192">
        <f>SUM(D27:D29)</f>
        <v>0</v>
      </c>
      <c r="E30" s="192">
        <f>SUM(E27:E29)</f>
        <v>0</v>
      </c>
      <c r="F30" s="192">
        <f>SUM(F27:F29)</f>
        <v>0</v>
      </c>
      <c r="G30" s="192">
        <f>SUM(G27:G29)</f>
        <v>0</v>
      </c>
      <c r="H30" s="193">
        <v>0</v>
      </c>
      <c r="I30" s="192">
        <f t="shared" ref="I30:K30" si="7">SUM(I27:I29)</f>
        <v>0</v>
      </c>
      <c r="J30" s="192">
        <f t="shared" si="7"/>
        <v>0</v>
      </c>
      <c r="K30" s="192">
        <f t="shared" si="7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8597000</v>
      </c>
      <c r="D31" s="215">
        <f>D26+D30</f>
        <v>0</v>
      </c>
      <c r="E31" s="215">
        <f>E26+E30</f>
        <v>9081700</v>
      </c>
      <c r="F31" s="215">
        <f>F26+F30</f>
        <v>4433700</v>
      </c>
      <c r="G31" s="215">
        <f>G26+G30</f>
        <v>4187887</v>
      </c>
      <c r="H31" s="216">
        <f>G31/F31</f>
        <v>0.94455804407154298</v>
      </c>
      <c r="I31" s="215">
        <f t="shared" ref="I31:K31" si="8">I26+I30</f>
        <v>4187887</v>
      </c>
      <c r="J31" s="215">
        <f t="shared" si="8"/>
        <v>0</v>
      </c>
      <c r="K31" s="215">
        <f t="shared" si="8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9" si="9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9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/>
      <c r="D35" s="191"/>
      <c r="E35" s="130"/>
      <c r="F35" s="130"/>
      <c r="G35" s="130"/>
      <c r="H35" s="129"/>
      <c r="I35" s="130"/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9"/>
        <v>0</v>
      </c>
      <c r="J36" s="130"/>
      <c r="K36" s="130"/>
    </row>
    <row r="37" spans="1:11" s="217" customFormat="1" ht="22.5" customHeight="1" x14ac:dyDescent="0.2">
      <c r="A37" s="213" t="s">
        <v>1</v>
      </c>
      <c r="B37" s="214" t="s">
        <v>20</v>
      </c>
      <c r="C37" s="215">
        <f>SUM(C33:C36)</f>
        <v>0</v>
      </c>
      <c r="D37" s="215">
        <f>SUM(D33:D36)</f>
        <v>0</v>
      </c>
      <c r="E37" s="215">
        <f>SUM(E33:E36)</f>
        <v>0</v>
      </c>
      <c r="F37" s="215">
        <f>SUM(F33:F36)</f>
        <v>0</v>
      </c>
      <c r="G37" s="215">
        <f>SUM(G32:G36)</f>
        <v>0</v>
      </c>
      <c r="H37" s="216">
        <v>0</v>
      </c>
      <c r="I37" s="215">
        <f>SUM(I33:I36)</f>
        <v>0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/>
      <c r="D38" s="56"/>
      <c r="E38" s="33"/>
      <c r="F38" s="33"/>
      <c r="G38" s="33"/>
      <c r="H38" s="129"/>
      <c r="I38" s="130"/>
      <c r="J38" s="33"/>
      <c r="K38" s="33"/>
    </row>
    <row r="39" spans="1:11" s="32" customFormat="1" ht="15" customHeight="1" x14ac:dyDescent="0.2">
      <c r="A39" s="44"/>
      <c r="B39" s="31" t="s">
        <v>60</v>
      </c>
      <c r="C39" s="33"/>
      <c r="D39" s="56"/>
      <c r="E39" s="33"/>
      <c r="F39" s="33"/>
      <c r="G39" s="33"/>
      <c r="H39" s="129"/>
      <c r="I39" s="130"/>
      <c r="J39" s="33"/>
      <c r="K39" s="33"/>
    </row>
    <row r="40" spans="1:11" s="32" customFormat="1" ht="15" customHeight="1" x14ac:dyDescent="0.2">
      <c r="A40" s="44"/>
      <c r="B40" s="31" t="s">
        <v>4</v>
      </c>
      <c r="C40" s="33"/>
      <c r="D40" s="33"/>
      <c r="E40" s="33"/>
      <c r="F40" s="33"/>
      <c r="G40" s="33"/>
      <c r="H40" s="129"/>
      <c r="I40" s="130"/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/>
      <c r="J41" s="33"/>
      <c r="K41" s="33"/>
    </row>
    <row r="42" spans="1:11" ht="15" customHeight="1" x14ac:dyDescent="0.2">
      <c r="A42" s="41"/>
      <c r="B42" s="186" t="s">
        <v>61</v>
      </c>
      <c r="C42" s="130"/>
      <c r="D42" s="191"/>
      <c r="E42" s="130"/>
      <c r="F42" s="130"/>
      <c r="G42" s="130"/>
      <c r="H42" s="129"/>
      <c r="I42" s="130"/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9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>
        <v>47796375</v>
      </c>
      <c r="D44" s="191"/>
      <c r="E44" s="130">
        <v>48722619</v>
      </c>
      <c r="F44" s="130">
        <v>23703391</v>
      </c>
      <c r="G44" s="130">
        <v>23150140</v>
      </c>
      <c r="H44" s="129">
        <f>G44/F44</f>
        <v>0.97665941552413327</v>
      </c>
      <c r="I44" s="130">
        <f t="shared" si="9"/>
        <v>23150140</v>
      </c>
      <c r="J44" s="33"/>
      <c r="K44" s="33"/>
    </row>
    <row r="45" spans="1:11" ht="15" customHeight="1" x14ac:dyDescent="0.2">
      <c r="A45" s="41"/>
      <c r="B45" s="186" t="s">
        <v>64</v>
      </c>
      <c r="C45" s="130">
        <v>6949</v>
      </c>
      <c r="D45" s="191"/>
      <c r="E45" s="130">
        <v>6949</v>
      </c>
      <c r="F45" s="130">
        <v>6949</v>
      </c>
      <c r="G45" s="130">
        <v>6949</v>
      </c>
      <c r="H45" s="129">
        <f>G45/F45</f>
        <v>1</v>
      </c>
      <c r="I45" s="130">
        <f t="shared" si="9"/>
        <v>6949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9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47803324</v>
      </c>
      <c r="D47" s="215">
        <f>SUM(D42:D46)</f>
        <v>0</v>
      </c>
      <c r="E47" s="215">
        <f>SUM(E42:E46)</f>
        <v>48729568</v>
      </c>
      <c r="F47" s="215">
        <f>SUM(F42:F46)</f>
        <v>23710340</v>
      </c>
      <c r="G47" s="215">
        <f>SUM(G42:G46)</f>
        <v>23157089</v>
      </c>
      <c r="H47" s="216">
        <f>G47/F47</f>
        <v>0.97666625615659663</v>
      </c>
      <c r="I47" s="215">
        <f t="shared" ref="I47:K47" si="10">SUM(I42:I46)</f>
        <v>23157089</v>
      </c>
      <c r="J47" s="215">
        <f t="shared" si="10"/>
        <v>0</v>
      </c>
      <c r="K47" s="215">
        <f t="shared" si="10"/>
        <v>0</v>
      </c>
    </row>
    <row r="48" spans="1:11" s="32" customFormat="1" ht="15" customHeight="1" x14ac:dyDescent="0.2">
      <c r="A48" s="44"/>
      <c r="B48" s="31" t="s">
        <v>59</v>
      </c>
      <c r="C48" s="33">
        <f>C47-C50</f>
        <v>6949</v>
      </c>
      <c r="D48" s="33">
        <f t="shared" ref="D48:G48" si="11">D47-D50</f>
        <v>0</v>
      </c>
      <c r="E48" s="33">
        <f t="shared" si="11"/>
        <v>6949</v>
      </c>
      <c r="F48" s="33">
        <f t="shared" si="11"/>
        <v>6949</v>
      </c>
      <c r="G48" s="33">
        <f t="shared" si="11"/>
        <v>6949</v>
      </c>
      <c r="H48" s="129">
        <f>G48/F48</f>
        <v>1</v>
      </c>
      <c r="I48" s="130">
        <f t="shared" si="9"/>
        <v>6949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0</v>
      </c>
      <c r="D49" s="56"/>
      <c r="E49" s="33">
        <v>0</v>
      </c>
      <c r="F49" s="33">
        <v>0</v>
      </c>
      <c r="G49" s="33">
        <v>0</v>
      </c>
      <c r="H49" s="129">
        <v>0</v>
      </c>
      <c r="I49" s="130">
        <f t="shared" si="9"/>
        <v>0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f>C44</f>
        <v>47796375</v>
      </c>
      <c r="D50" s="33">
        <f t="shared" ref="D50:I50" si="12">D44</f>
        <v>0</v>
      </c>
      <c r="E50" s="33">
        <f t="shared" si="12"/>
        <v>48722619</v>
      </c>
      <c r="F50" s="33">
        <f t="shared" si="12"/>
        <v>23703391</v>
      </c>
      <c r="G50" s="33">
        <f t="shared" si="12"/>
        <v>23150140</v>
      </c>
      <c r="H50" s="129">
        <f>G50/F50</f>
        <v>0.97665941552413327</v>
      </c>
      <c r="I50" s="33">
        <f t="shared" si="12"/>
        <v>23150140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-46763324</v>
      </c>
      <c r="D51" s="200">
        <f>D26-D14</f>
        <v>0</v>
      </c>
      <c r="E51" s="200">
        <f>E26-E14</f>
        <v>-47551028</v>
      </c>
      <c r="F51" s="200">
        <f>F26-F14</f>
        <v>-22841800</v>
      </c>
      <c r="G51" s="200">
        <f>G26-G14</f>
        <v>-22317974</v>
      </c>
      <c r="H51" s="201">
        <f>G51/F51</f>
        <v>0.97706721887066694</v>
      </c>
      <c r="I51" s="200">
        <f t="shared" ref="I51:K51" si="13">I26-I14</f>
        <v>-22317974</v>
      </c>
      <c r="J51" s="200">
        <f t="shared" si="13"/>
        <v>0</v>
      </c>
      <c r="K51" s="200">
        <f t="shared" si="13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4">C30-C18</f>
        <v>-1040000</v>
      </c>
      <c r="D52" s="200">
        <f t="shared" si="14"/>
        <v>0</v>
      </c>
      <c r="E52" s="200">
        <f t="shared" si="14"/>
        <v>-1178540</v>
      </c>
      <c r="F52" s="200">
        <f t="shared" si="14"/>
        <v>-868540</v>
      </c>
      <c r="G52" s="200">
        <f t="shared" si="14"/>
        <v>-807146</v>
      </c>
      <c r="H52" s="201">
        <f>G52/F52</f>
        <v>0.92931356068805127</v>
      </c>
      <c r="I52" s="200">
        <f t="shared" ref="I52:K53" si="15">I30-I18</f>
        <v>-807146</v>
      </c>
      <c r="J52" s="200">
        <f t="shared" si="15"/>
        <v>0</v>
      </c>
      <c r="K52" s="200">
        <f t="shared" si="15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4"/>
        <v>-47803324</v>
      </c>
      <c r="D53" s="202">
        <f t="shared" si="14"/>
        <v>0</v>
      </c>
      <c r="E53" s="202">
        <f t="shared" si="14"/>
        <v>-48729568</v>
      </c>
      <c r="F53" s="202">
        <f t="shared" si="14"/>
        <v>-23710340</v>
      </c>
      <c r="G53" s="202">
        <f t="shared" si="14"/>
        <v>-23125120</v>
      </c>
      <c r="H53" s="203">
        <f>G53/F53</f>
        <v>0.97531794145507822</v>
      </c>
      <c r="I53" s="202">
        <f t="shared" si="15"/>
        <v>-23125120</v>
      </c>
      <c r="J53" s="202">
        <f t="shared" si="15"/>
        <v>0</v>
      </c>
      <c r="K53" s="202">
        <f t="shared" si="15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47803324</v>
      </c>
      <c r="D54" s="202">
        <f>D47-D37</f>
        <v>0</v>
      </c>
      <c r="E54" s="202">
        <f>E47-E37</f>
        <v>48729568</v>
      </c>
      <c r="F54" s="202">
        <f>F47-F37</f>
        <v>23710340</v>
      </c>
      <c r="G54" s="202">
        <f>G47-G37</f>
        <v>23157089</v>
      </c>
      <c r="H54" s="203">
        <f>G54/F54</f>
        <v>0.97666625615659663</v>
      </c>
      <c r="I54" s="202">
        <f t="shared" ref="I54:K54" si="16">I47-I37</f>
        <v>23157089</v>
      </c>
      <c r="J54" s="202">
        <f t="shared" si="16"/>
        <v>0</v>
      </c>
      <c r="K54" s="202">
        <f t="shared" si="16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8</v>
      </c>
      <c r="D56" s="207"/>
      <c r="E56" s="208">
        <v>8</v>
      </c>
      <c r="F56" s="208">
        <v>8</v>
      </c>
      <c r="G56" s="208">
        <v>8</v>
      </c>
      <c r="H56" s="129">
        <f>G56/F56</f>
        <v>1</v>
      </c>
      <c r="I56" s="208">
        <f>G56</f>
        <v>8</v>
      </c>
      <c r="J56" s="209"/>
      <c r="K56" s="209"/>
    </row>
    <row r="57" spans="1:11" s="52" customFormat="1" ht="12" x14ac:dyDescent="0.2">
      <c r="A57" s="51"/>
      <c r="B57" s="212" t="s">
        <v>182</v>
      </c>
      <c r="C57" s="208">
        <v>2</v>
      </c>
      <c r="D57" s="207"/>
      <c r="E57" s="208">
        <v>2</v>
      </c>
      <c r="F57" s="208">
        <v>2</v>
      </c>
      <c r="G57" s="208">
        <v>3</v>
      </c>
      <c r="H57" s="129">
        <f>G57/F57</f>
        <v>1.5</v>
      </c>
      <c r="I57" s="208">
        <f>G57</f>
        <v>3</v>
      </c>
      <c r="J57" s="209"/>
      <c r="K57" s="209"/>
    </row>
    <row r="58" spans="1:11" s="52" customFormat="1" ht="12" x14ac:dyDescent="0.2">
      <c r="A58" s="51"/>
      <c r="B58" s="212" t="s">
        <v>74</v>
      </c>
      <c r="C58" s="208">
        <v>0</v>
      </c>
      <c r="D58" s="207"/>
      <c r="E58" s="208">
        <v>0</v>
      </c>
      <c r="F58" s="208">
        <v>0</v>
      </c>
      <c r="G58" s="208">
        <v>0</v>
      </c>
      <c r="H58" s="129">
        <v>0</v>
      </c>
      <c r="I58" s="208">
        <f>G58</f>
        <v>0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view="pageLayout" topLeftCell="B47" zoomScale="126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7109375" style="190" customWidth="1"/>
    <col min="3" max="3" width="12.14062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7.7109375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67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6" t="s">
        <v>38</v>
      </c>
      <c r="J5" s="236"/>
      <c r="K5" s="236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83457426</v>
      </c>
      <c r="D8" s="191"/>
      <c r="E8" s="130">
        <v>85172911</v>
      </c>
      <c r="F8" s="130">
        <v>43018525</v>
      </c>
      <c r="G8" s="130">
        <v>41773542</v>
      </c>
      <c r="H8" s="129">
        <f>G8/F8</f>
        <v>0.97105937500181605</v>
      </c>
      <c r="I8" s="130">
        <f>G8-J8-K8</f>
        <v>36612135</v>
      </c>
      <c r="J8" s="130">
        <v>5161407</v>
      </c>
      <c r="K8" s="130"/>
    </row>
    <row r="9" spans="1:11" ht="15" customHeight="1" x14ac:dyDescent="0.2">
      <c r="A9" s="41"/>
      <c r="B9" s="186" t="s">
        <v>13</v>
      </c>
      <c r="C9" s="130">
        <v>16995484</v>
      </c>
      <c r="D9" s="191"/>
      <c r="E9" s="130">
        <v>17202813</v>
      </c>
      <c r="F9" s="130">
        <v>8907525</v>
      </c>
      <c r="G9" s="130">
        <v>8561586</v>
      </c>
      <c r="H9" s="129">
        <f t="shared" ref="H9:H10" si="0">G9/F9</f>
        <v>0.96116328609799018</v>
      </c>
      <c r="I9" s="130">
        <f>G9-J9-K9</f>
        <v>7521369</v>
      </c>
      <c r="J9" s="130">
        <v>1040217</v>
      </c>
      <c r="K9" s="130"/>
    </row>
    <row r="10" spans="1:11" ht="15" customHeight="1" x14ac:dyDescent="0.2">
      <c r="A10" s="41"/>
      <c r="B10" s="186" t="s">
        <v>14</v>
      </c>
      <c r="C10" s="130">
        <v>63990873</v>
      </c>
      <c r="D10" s="191"/>
      <c r="E10" s="130">
        <v>63988243</v>
      </c>
      <c r="F10" s="130">
        <v>32787950</v>
      </c>
      <c r="G10" s="130">
        <v>32997642</v>
      </c>
      <c r="H10" s="129">
        <f t="shared" si="0"/>
        <v>1.0063953983094398</v>
      </c>
      <c r="I10" s="130">
        <f>G10-J10-K10</f>
        <v>31915218</v>
      </c>
      <c r="J10" s="130">
        <v>1082424</v>
      </c>
      <c r="K10" s="130"/>
    </row>
    <row r="11" spans="1:11" ht="15" customHeight="1" x14ac:dyDescent="0.2">
      <c r="A11" s="41"/>
      <c r="B11" s="186" t="s">
        <v>43</v>
      </c>
      <c r="C11" s="130"/>
      <c r="D11" s="191"/>
      <c r="E11" s="130"/>
      <c r="F11" s="130"/>
      <c r="G11" s="130"/>
      <c r="H11" s="129"/>
      <c r="I11" s="130"/>
      <c r="J11" s="130"/>
      <c r="K11" s="130"/>
    </row>
    <row r="12" spans="1:11" ht="15" customHeight="1" x14ac:dyDescent="0.2">
      <c r="A12" s="41"/>
      <c r="B12" s="186" t="s">
        <v>177</v>
      </c>
      <c r="C12" s="130"/>
      <c r="D12" s="191"/>
      <c r="E12" s="130"/>
      <c r="F12" s="130"/>
      <c r="G12" s="130"/>
      <c r="H12" s="129"/>
      <c r="I12" s="130"/>
      <c r="J12" s="130"/>
      <c r="K12" s="130"/>
    </row>
    <row r="13" spans="1:11" ht="18" customHeight="1" x14ac:dyDescent="0.2">
      <c r="A13" s="41"/>
      <c r="B13" s="186" t="s">
        <v>44</v>
      </c>
      <c r="C13" s="130"/>
      <c r="D13" s="191"/>
      <c r="E13" s="130"/>
      <c r="F13" s="130"/>
      <c r="G13" s="130"/>
      <c r="H13" s="129"/>
      <c r="I13" s="130"/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164443783</v>
      </c>
      <c r="D14" s="192">
        <f>SUM(D8:D13)</f>
        <v>0</v>
      </c>
      <c r="E14" s="192">
        <f>SUM(E8:E13)</f>
        <v>166363967</v>
      </c>
      <c r="F14" s="192">
        <f>SUM(F8:F13)</f>
        <v>84714000</v>
      </c>
      <c r="G14" s="192">
        <f>SUM(G8:G13)</f>
        <v>83332770</v>
      </c>
      <c r="H14" s="193">
        <f>G14/F14</f>
        <v>0.9836953750265599</v>
      </c>
      <c r="I14" s="192">
        <f t="shared" ref="I14:K14" si="1">SUM(I8:I13)</f>
        <v>76048722</v>
      </c>
      <c r="J14" s="192">
        <f t="shared" si="1"/>
        <v>7284048</v>
      </c>
      <c r="K14" s="192">
        <f t="shared" si="1"/>
        <v>0</v>
      </c>
    </row>
    <row r="15" spans="1:11" ht="15" customHeight="1" x14ac:dyDescent="0.2">
      <c r="A15" s="41"/>
      <c r="B15" s="186" t="s">
        <v>45</v>
      </c>
      <c r="C15" s="130">
        <v>324050</v>
      </c>
      <c r="D15" s="191"/>
      <c r="E15" s="130">
        <v>436550</v>
      </c>
      <c r="F15" s="130">
        <v>436550</v>
      </c>
      <c r="G15" s="130">
        <v>381375</v>
      </c>
      <c r="H15" s="129">
        <f t="shared" ref="H15" si="2">G15/F15</f>
        <v>0.87361127018669105</v>
      </c>
      <c r="I15" s="130">
        <f>G15-J15-K15</f>
        <v>381375</v>
      </c>
      <c r="J15" s="130"/>
      <c r="K15" s="130"/>
    </row>
    <row r="16" spans="1:11" ht="15" customHeight="1" x14ac:dyDescent="0.2">
      <c r="A16" s="41"/>
      <c r="B16" s="186" t="s">
        <v>46</v>
      </c>
      <c r="C16" s="130"/>
      <c r="D16" s="191"/>
      <c r="E16" s="130"/>
      <c r="F16" s="130"/>
      <c r="G16" s="130"/>
      <c r="H16" s="129"/>
      <c r="I16" s="130"/>
      <c r="J16" s="130"/>
      <c r="K16" s="130"/>
    </row>
    <row r="17" spans="1:11" ht="15" customHeight="1" x14ac:dyDescent="0.2">
      <c r="A17" s="41"/>
      <c r="B17" s="186" t="s">
        <v>47</v>
      </c>
      <c r="C17" s="130"/>
      <c r="D17" s="191"/>
      <c r="E17" s="130"/>
      <c r="F17" s="130"/>
      <c r="G17" s="130"/>
      <c r="H17" s="129"/>
      <c r="I17" s="130"/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324050</v>
      </c>
      <c r="D18" s="192">
        <f>SUM(D15:D17)</f>
        <v>0</v>
      </c>
      <c r="E18" s="192">
        <f>SUM(E15:E17)</f>
        <v>436550</v>
      </c>
      <c r="F18" s="192">
        <f>SUM(F15:F17)</f>
        <v>436550</v>
      </c>
      <c r="G18" s="192">
        <f>SUM(G15:G17)</f>
        <v>381375</v>
      </c>
      <c r="H18" s="193">
        <f>G18/F18</f>
        <v>0.87361127018669105</v>
      </c>
      <c r="I18" s="192">
        <f>G18-J18-K18</f>
        <v>381375</v>
      </c>
      <c r="J18" s="192">
        <f t="shared" ref="J18:K18" si="3">SUM(J15:J17)</f>
        <v>0</v>
      </c>
      <c r="K18" s="192">
        <f t="shared" si="3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164767833</v>
      </c>
      <c r="D19" s="215">
        <f>D14+D18</f>
        <v>0</v>
      </c>
      <c r="E19" s="215">
        <f>E14+E18</f>
        <v>166800517</v>
      </c>
      <c r="F19" s="215">
        <f>F14+F18</f>
        <v>85150550</v>
      </c>
      <c r="G19" s="215">
        <f>G14+G18</f>
        <v>83714145</v>
      </c>
      <c r="H19" s="216">
        <f>G19/F19</f>
        <v>0.98313099563067996</v>
      </c>
      <c r="I19" s="215">
        <f t="shared" ref="I19:K19" si="4">I14+I18</f>
        <v>76430097</v>
      </c>
      <c r="J19" s="215">
        <f t="shared" si="4"/>
        <v>7284048</v>
      </c>
      <c r="K19" s="215">
        <f t="shared" si="4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/>
      <c r="D21" s="191"/>
      <c r="E21" s="130"/>
      <c r="F21" s="130"/>
      <c r="G21" s="130"/>
      <c r="H21" s="129"/>
      <c r="I21" s="130"/>
      <c r="J21" s="197"/>
      <c r="K21" s="197"/>
    </row>
    <row r="22" spans="1:11" ht="15" customHeight="1" x14ac:dyDescent="0.2">
      <c r="A22" s="41"/>
      <c r="B22" s="186" t="s">
        <v>50</v>
      </c>
      <c r="C22" s="130"/>
      <c r="D22" s="191"/>
      <c r="E22" s="130"/>
      <c r="F22" s="130"/>
      <c r="G22" s="130"/>
      <c r="H22" s="129"/>
      <c r="I22" s="130"/>
      <c r="J22" s="197"/>
      <c r="K22" s="197"/>
    </row>
    <row r="23" spans="1:11" ht="15" customHeight="1" x14ac:dyDescent="0.2">
      <c r="A23" s="41"/>
      <c r="B23" s="186" t="s">
        <v>179</v>
      </c>
      <c r="C23" s="130">
        <v>1077826</v>
      </c>
      <c r="D23" s="191"/>
      <c r="E23" s="130">
        <v>2619360</v>
      </c>
      <c r="F23" s="130">
        <v>2043498</v>
      </c>
      <c r="G23" s="130">
        <v>2043498</v>
      </c>
      <c r="H23" s="129">
        <f>G23/F23</f>
        <v>1</v>
      </c>
      <c r="I23" s="130">
        <f>G23-J23-K23</f>
        <v>2043498</v>
      </c>
      <c r="J23" s="197"/>
      <c r="K23" s="197"/>
    </row>
    <row r="24" spans="1:11" ht="15" customHeight="1" x14ac:dyDescent="0.2">
      <c r="A24" s="41"/>
      <c r="B24" s="186" t="s">
        <v>51</v>
      </c>
      <c r="C24" s="130"/>
      <c r="D24" s="191"/>
      <c r="E24" s="130"/>
      <c r="F24" s="130"/>
      <c r="G24" s="130"/>
      <c r="H24" s="129"/>
      <c r="I24" s="130">
        <f>G24-J24-K24</f>
        <v>0</v>
      </c>
      <c r="J24" s="197"/>
      <c r="K24" s="197"/>
    </row>
    <row r="25" spans="1:11" ht="15" customHeight="1" x14ac:dyDescent="0.2">
      <c r="A25" s="41"/>
      <c r="B25" s="186" t="s">
        <v>52</v>
      </c>
      <c r="C25" s="130">
        <v>65476688</v>
      </c>
      <c r="D25" s="191"/>
      <c r="E25" s="130">
        <v>57873451</v>
      </c>
      <c r="F25" s="130">
        <v>24870305</v>
      </c>
      <c r="G25" s="130">
        <v>25831998</v>
      </c>
      <c r="H25" s="129">
        <f>G25/F25</f>
        <v>1.0386683235288028</v>
      </c>
      <c r="I25" s="130">
        <f>G25-J25-K25</f>
        <v>25831998</v>
      </c>
      <c r="J25" s="197">
        <v>0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66554514</v>
      </c>
      <c r="D26" s="192">
        <f>SUM(D21:D25)</f>
        <v>0</v>
      </c>
      <c r="E26" s="192">
        <f>SUM(E21:E25)</f>
        <v>60492811</v>
      </c>
      <c r="F26" s="192">
        <f>SUM(F21:F25)</f>
        <v>26913803</v>
      </c>
      <c r="G26" s="192">
        <f>SUM(G21:G25)</f>
        <v>27875496</v>
      </c>
      <c r="H26" s="193">
        <f t="shared" ref="H26" si="5">G26/F26</f>
        <v>1.0357323340740809</v>
      </c>
      <c r="I26" s="192">
        <f t="shared" ref="I26:K26" si="6">SUM(I21:I25)</f>
        <v>27875496</v>
      </c>
      <c r="J26" s="192">
        <f t="shared" si="6"/>
        <v>0</v>
      </c>
      <c r="K26" s="192">
        <f t="shared" si="6"/>
        <v>0</v>
      </c>
    </row>
    <row r="27" spans="1:11" ht="15" customHeight="1" x14ac:dyDescent="0.2">
      <c r="A27" s="41"/>
      <c r="B27" s="186" t="s">
        <v>53</v>
      </c>
      <c r="C27" s="130"/>
      <c r="D27" s="191"/>
      <c r="E27" s="130"/>
      <c r="F27" s="130"/>
      <c r="G27" s="130"/>
      <c r="H27" s="129"/>
      <c r="I27" s="130"/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/>
      <c r="D28" s="191"/>
      <c r="E28" s="130"/>
      <c r="F28" s="130"/>
      <c r="G28" s="130"/>
      <c r="H28" s="129"/>
      <c r="I28" s="130"/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/>
      <c r="D29" s="191"/>
      <c r="E29" s="130"/>
      <c r="F29" s="130"/>
      <c r="G29" s="130"/>
      <c r="H29" s="129"/>
      <c r="I29" s="130"/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0</v>
      </c>
      <c r="D30" s="192">
        <f>SUM(D27:D29)</f>
        <v>0</v>
      </c>
      <c r="E30" s="192">
        <f>SUM(E27:E29)</f>
        <v>0</v>
      </c>
      <c r="F30" s="192">
        <f>SUM(F27:F29)</f>
        <v>0</v>
      </c>
      <c r="G30" s="192">
        <f>SUM(G27:G29)</f>
        <v>0</v>
      </c>
      <c r="H30" s="193">
        <v>0</v>
      </c>
      <c r="I30" s="192">
        <f t="shared" ref="I30:K30" si="7">SUM(I27:I29)</f>
        <v>0</v>
      </c>
      <c r="J30" s="192">
        <f t="shared" si="7"/>
        <v>0</v>
      </c>
      <c r="K30" s="192">
        <f t="shared" si="7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66554514</v>
      </c>
      <c r="D31" s="215">
        <f>D26+D30</f>
        <v>0</v>
      </c>
      <c r="E31" s="215">
        <f>E26+E30</f>
        <v>60492811</v>
      </c>
      <c r="F31" s="215">
        <f>F26+F30</f>
        <v>26913803</v>
      </c>
      <c r="G31" s="215">
        <f>G26+G30</f>
        <v>27875496</v>
      </c>
      <c r="H31" s="216">
        <f>G31/F31</f>
        <v>1.0357323340740809</v>
      </c>
      <c r="I31" s="215">
        <f t="shared" ref="I31:K31" si="8">I26+I30</f>
        <v>27875496</v>
      </c>
      <c r="J31" s="215">
        <f t="shared" si="8"/>
        <v>0</v>
      </c>
      <c r="K31" s="215">
        <f t="shared" si="8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9" si="9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9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/>
      <c r="D35" s="191"/>
      <c r="E35" s="130"/>
      <c r="F35" s="130"/>
      <c r="G35" s="130"/>
      <c r="H35" s="129"/>
      <c r="I35" s="130"/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9"/>
        <v>0</v>
      </c>
      <c r="J36" s="130"/>
      <c r="K36" s="130"/>
    </row>
    <row r="37" spans="1:11" s="217" customFormat="1" ht="24.75" customHeight="1" x14ac:dyDescent="0.2">
      <c r="A37" s="213" t="s">
        <v>1</v>
      </c>
      <c r="B37" s="214" t="s">
        <v>20</v>
      </c>
      <c r="C37" s="215">
        <f>SUM(C33:C36)</f>
        <v>0</v>
      </c>
      <c r="D37" s="215">
        <f>SUM(D33:D36)</f>
        <v>0</v>
      </c>
      <c r="E37" s="215">
        <f>SUM(E33:E36)</f>
        <v>0</v>
      </c>
      <c r="F37" s="215">
        <f>SUM(F33:F36)</f>
        <v>0</v>
      </c>
      <c r="G37" s="215">
        <f>SUM(G32:G36)</f>
        <v>0</v>
      </c>
      <c r="H37" s="216">
        <v>0</v>
      </c>
      <c r="I37" s="215">
        <f>SUM(I33:I36)</f>
        <v>0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/>
      <c r="D38" s="56"/>
      <c r="E38" s="33"/>
      <c r="F38" s="33"/>
      <c r="G38" s="33"/>
      <c r="H38" s="129"/>
      <c r="I38" s="130"/>
      <c r="J38" s="33"/>
      <c r="K38" s="33"/>
    </row>
    <row r="39" spans="1:11" s="32" customFormat="1" ht="15" customHeight="1" x14ac:dyDescent="0.2">
      <c r="A39" s="44"/>
      <c r="B39" s="31" t="s">
        <v>60</v>
      </c>
      <c r="C39" s="33"/>
      <c r="D39" s="56"/>
      <c r="E39" s="33"/>
      <c r="F39" s="33"/>
      <c r="G39" s="33"/>
      <c r="H39" s="129"/>
      <c r="I39" s="130"/>
      <c r="J39" s="33"/>
      <c r="K39" s="33"/>
    </row>
    <row r="40" spans="1:11" s="32" customFormat="1" ht="15" customHeight="1" x14ac:dyDescent="0.2">
      <c r="A40" s="44"/>
      <c r="B40" s="31" t="s">
        <v>4</v>
      </c>
      <c r="C40" s="33"/>
      <c r="D40" s="33"/>
      <c r="E40" s="33"/>
      <c r="F40" s="33"/>
      <c r="G40" s="33"/>
      <c r="H40" s="129"/>
      <c r="I40" s="130"/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/>
      <c r="J41" s="33"/>
      <c r="K41" s="33"/>
    </row>
    <row r="42" spans="1:11" ht="15" customHeight="1" x14ac:dyDescent="0.2">
      <c r="A42" s="41"/>
      <c r="B42" s="186" t="s">
        <v>61</v>
      </c>
      <c r="C42" s="130"/>
      <c r="D42" s="191"/>
      <c r="E42" s="130"/>
      <c r="F42" s="130"/>
      <c r="G42" s="130"/>
      <c r="H42" s="129"/>
      <c r="I42" s="130"/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9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>
        <v>94133600</v>
      </c>
      <c r="D44" s="191"/>
      <c r="E44" s="130">
        <v>102227987</v>
      </c>
      <c r="F44" s="130">
        <v>54157028</v>
      </c>
      <c r="G44" s="130">
        <v>56823423</v>
      </c>
      <c r="H44" s="129">
        <f>G44/F44</f>
        <v>1.0492345148629647</v>
      </c>
      <c r="I44" s="130">
        <f t="shared" si="9"/>
        <v>49539375</v>
      </c>
      <c r="J44" s="33">
        <v>7284048</v>
      </c>
      <c r="K44" s="33"/>
    </row>
    <row r="45" spans="1:11" ht="15" customHeight="1" x14ac:dyDescent="0.2">
      <c r="A45" s="41"/>
      <c r="B45" s="186" t="s">
        <v>64</v>
      </c>
      <c r="C45" s="130">
        <v>4079719</v>
      </c>
      <c r="D45" s="191"/>
      <c r="E45" s="130">
        <v>4079719</v>
      </c>
      <c r="F45" s="130">
        <v>4079719</v>
      </c>
      <c r="G45" s="130">
        <v>4079719</v>
      </c>
      <c r="H45" s="129">
        <f>G45/F45</f>
        <v>1</v>
      </c>
      <c r="I45" s="130">
        <f t="shared" si="9"/>
        <v>4079719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9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98213319</v>
      </c>
      <c r="D47" s="215">
        <f>SUM(D42:D46)</f>
        <v>0</v>
      </c>
      <c r="E47" s="215">
        <f>SUM(E42:E46)</f>
        <v>106307706</v>
      </c>
      <c r="F47" s="215">
        <f>SUM(F42:F46)</f>
        <v>58236747</v>
      </c>
      <c r="G47" s="215">
        <f>SUM(G42:G46)</f>
        <v>60903142</v>
      </c>
      <c r="H47" s="216">
        <f>G47/F47</f>
        <v>1.0457854385307614</v>
      </c>
      <c r="I47" s="215">
        <f t="shared" ref="I47:K47" si="10">SUM(I42:I46)</f>
        <v>53619094</v>
      </c>
      <c r="J47" s="215">
        <f t="shared" si="10"/>
        <v>7284048</v>
      </c>
      <c r="K47" s="215">
        <f t="shared" si="10"/>
        <v>0</v>
      </c>
    </row>
    <row r="48" spans="1:11" s="32" customFormat="1" ht="15" customHeight="1" x14ac:dyDescent="0.2">
      <c r="A48" s="44"/>
      <c r="B48" s="31" t="s">
        <v>59</v>
      </c>
      <c r="C48" s="33">
        <f>C47-C50</f>
        <v>4079719</v>
      </c>
      <c r="D48" s="33">
        <f t="shared" ref="D48:G48" si="11">D47-D50</f>
        <v>0</v>
      </c>
      <c r="E48" s="33">
        <f t="shared" si="11"/>
        <v>4079719</v>
      </c>
      <c r="F48" s="33">
        <f t="shared" si="11"/>
        <v>4079719</v>
      </c>
      <c r="G48" s="33">
        <f t="shared" si="11"/>
        <v>4079719</v>
      </c>
      <c r="H48" s="129">
        <f>G48/F48</f>
        <v>1</v>
      </c>
      <c r="I48" s="130">
        <f t="shared" si="9"/>
        <v>4079719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0</v>
      </c>
      <c r="D49" s="56"/>
      <c r="E49" s="33">
        <v>0</v>
      </c>
      <c r="F49" s="33">
        <v>0</v>
      </c>
      <c r="G49" s="33">
        <v>0</v>
      </c>
      <c r="H49" s="129">
        <v>0</v>
      </c>
      <c r="I49" s="130">
        <f t="shared" si="9"/>
        <v>0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f>C44</f>
        <v>94133600</v>
      </c>
      <c r="D50" s="33">
        <f t="shared" ref="D50:I50" si="12">D44</f>
        <v>0</v>
      </c>
      <c r="E50" s="33">
        <f t="shared" si="12"/>
        <v>102227987</v>
      </c>
      <c r="F50" s="33">
        <f t="shared" si="12"/>
        <v>54157028</v>
      </c>
      <c r="G50" s="33">
        <f t="shared" si="12"/>
        <v>56823423</v>
      </c>
      <c r="H50" s="129">
        <f>G50/F50</f>
        <v>1.0492345148629647</v>
      </c>
      <c r="I50" s="33">
        <f t="shared" si="12"/>
        <v>49539375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-97889269</v>
      </c>
      <c r="D51" s="200">
        <f>D26-D14</f>
        <v>0</v>
      </c>
      <c r="E51" s="200">
        <f>E26-E14</f>
        <v>-105871156</v>
      </c>
      <c r="F51" s="200">
        <f>F26-F14</f>
        <v>-57800197</v>
      </c>
      <c r="G51" s="200">
        <f>G26-G14</f>
        <v>-55457274</v>
      </c>
      <c r="H51" s="201">
        <f>G51/F51</f>
        <v>0.959465138155152</v>
      </c>
      <c r="I51" s="200">
        <f t="shared" ref="I51:K51" si="13">I26-I14</f>
        <v>-48173226</v>
      </c>
      <c r="J51" s="200">
        <f t="shared" si="13"/>
        <v>-7284048</v>
      </c>
      <c r="K51" s="200">
        <f t="shared" si="13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4">C30-C18</f>
        <v>-324050</v>
      </c>
      <c r="D52" s="200">
        <f t="shared" si="14"/>
        <v>0</v>
      </c>
      <c r="E52" s="200">
        <f t="shared" si="14"/>
        <v>-436550</v>
      </c>
      <c r="F52" s="200">
        <f t="shared" si="14"/>
        <v>-436550</v>
      </c>
      <c r="G52" s="200">
        <f t="shared" si="14"/>
        <v>-381375</v>
      </c>
      <c r="H52" s="201">
        <f>G52/F52</f>
        <v>0.87361127018669105</v>
      </c>
      <c r="I52" s="200">
        <f t="shared" ref="I52:K53" si="15">I30-I18</f>
        <v>-381375</v>
      </c>
      <c r="J52" s="200">
        <f t="shared" si="15"/>
        <v>0</v>
      </c>
      <c r="K52" s="200">
        <f t="shared" si="15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4"/>
        <v>-98213319</v>
      </c>
      <c r="D53" s="202">
        <f t="shared" si="14"/>
        <v>0</v>
      </c>
      <c r="E53" s="202">
        <f t="shared" si="14"/>
        <v>-106307706</v>
      </c>
      <c r="F53" s="202">
        <f t="shared" si="14"/>
        <v>-58236747</v>
      </c>
      <c r="G53" s="202">
        <f t="shared" si="14"/>
        <v>-55838649</v>
      </c>
      <c r="H53" s="203">
        <f>G53/F53</f>
        <v>0.95882156673345786</v>
      </c>
      <c r="I53" s="202">
        <f t="shared" si="15"/>
        <v>-48554601</v>
      </c>
      <c r="J53" s="202">
        <f t="shared" si="15"/>
        <v>-7284048</v>
      </c>
      <c r="K53" s="202">
        <f t="shared" si="15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98213319</v>
      </c>
      <c r="D54" s="202">
        <f>D47-D37</f>
        <v>0</v>
      </c>
      <c r="E54" s="202">
        <f>E47-E37</f>
        <v>106307706</v>
      </c>
      <c r="F54" s="202">
        <f>F47-F37</f>
        <v>58236747</v>
      </c>
      <c r="G54" s="202">
        <f>G47-G37</f>
        <v>60903142</v>
      </c>
      <c r="H54" s="203">
        <f>G54/F54</f>
        <v>1.0457854385307614</v>
      </c>
      <c r="I54" s="202">
        <f t="shared" ref="I54:K54" si="16">I47-I37</f>
        <v>53619094</v>
      </c>
      <c r="J54" s="202">
        <f t="shared" si="16"/>
        <v>7284048</v>
      </c>
      <c r="K54" s="202">
        <f t="shared" si="16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31</v>
      </c>
      <c r="D56" s="207"/>
      <c r="E56" s="208">
        <v>31</v>
      </c>
      <c r="F56" s="208">
        <v>31</v>
      </c>
      <c r="G56" s="208">
        <v>30</v>
      </c>
      <c r="H56" s="129">
        <f>G56/F56</f>
        <v>0.967741935483871</v>
      </c>
      <c r="I56" s="208">
        <f>G56</f>
        <v>30</v>
      </c>
      <c r="J56" s="219">
        <v>4</v>
      </c>
      <c r="K56" s="209"/>
    </row>
    <row r="57" spans="1:11" s="52" customFormat="1" ht="12" x14ac:dyDescent="0.2">
      <c r="A57" s="51"/>
      <c r="B57" s="212" t="s">
        <v>182</v>
      </c>
      <c r="C57" s="208">
        <v>4</v>
      </c>
      <c r="D57" s="207"/>
      <c r="E57" s="208">
        <v>4</v>
      </c>
      <c r="F57" s="208">
        <v>4</v>
      </c>
      <c r="G57" s="210">
        <v>4</v>
      </c>
      <c r="H57" s="129">
        <v>0</v>
      </c>
      <c r="I57" s="208">
        <f>G57</f>
        <v>4</v>
      </c>
      <c r="J57" s="209"/>
      <c r="K57" s="209"/>
    </row>
    <row r="58" spans="1:11" s="52" customFormat="1" ht="12" x14ac:dyDescent="0.2">
      <c r="A58" s="51"/>
      <c r="B58" s="212" t="s">
        <v>74</v>
      </c>
      <c r="C58" s="208">
        <v>0</v>
      </c>
      <c r="D58" s="207"/>
      <c r="E58" s="208">
        <v>0</v>
      </c>
      <c r="F58" s="208">
        <v>0</v>
      </c>
      <c r="G58" s="208">
        <v>0</v>
      </c>
      <c r="H58" s="129">
        <v>0</v>
      </c>
      <c r="I58" s="208">
        <f>G58</f>
        <v>0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view="pageLayout" topLeftCell="B41" zoomScale="126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7109375" style="190" customWidth="1"/>
    <col min="3" max="3" width="12.14062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7.7109375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30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6" t="s">
        <v>38</v>
      </c>
      <c r="J5" s="236"/>
      <c r="K5" s="236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133060856</v>
      </c>
      <c r="D8" s="191"/>
      <c r="E8" s="130">
        <v>135104037</v>
      </c>
      <c r="F8" s="130">
        <v>65614529</v>
      </c>
      <c r="G8" s="130">
        <v>64453557</v>
      </c>
      <c r="H8" s="129">
        <f>G8/F8</f>
        <v>0.98230617490220806</v>
      </c>
      <c r="I8" s="130">
        <f>G8-J8-K8</f>
        <v>60909193</v>
      </c>
      <c r="J8" s="130">
        <v>3544364</v>
      </c>
      <c r="K8" s="130"/>
    </row>
    <row r="9" spans="1:11" ht="15" customHeight="1" x14ac:dyDescent="0.2">
      <c r="A9" s="41"/>
      <c r="B9" s="186" t="s">
        <v>13</v>
      </c>
      <c r="C9" s="130">
        <v>26021920</v>
      </c>
      <c r="D9" s="191"/>
      <c r="E9" s="130">
        <v>26231301</v>
      </c>
      <c r="F9" s="130">
        <v>12805028</v>
      </c>
      <c r="G9" s="130">
        <v>12624944</v>
      </c>
      <c r="H9" s="129">
        <f t="shared" ref="H9:H10" si="0">G9/F9</f>
        <v>0.98593646183358596</v>
      </c>
      <c r="I9" s="130">
        <f>G9-J9-K9</f>
        <v>11946397</v>
      </c>
      <c r="J9" s="130">
        <v>678547</v>
      </c>
      <c r="K9" s="130"/>
    </row>
    <row r="10" spans="1:11" ht="15" customHeight="1" x14ac:dyDescent="0.2">
      <c r="A10" s="41"/>
      <c r="B10" s="186" t="s">
        <v>14</v>
      </c>
      <c r="C10" s="130">
        <v>13755439</v>
      </c>
      <c r="D10" s="191"/>
      <c r="E10" s="130">
        <v>13859338</v>
      </c>
      <c r="F10" s="130">
        <v>7393580</v>
      </c>
      <c r="G10" s="130">
        <v>5393380</v>
      </c>
      <c r="H10" s="129">
        <f t="shared" si="0"/>
        <v>0.7294679979117018</v>
      </c>
      <c r="I10" s="130">
        <f>G10-J10-K10</f>
        <v>5393380</v>
      </c>
      <c r="J10" s="130"/>
      <c r="K10" s="130"/>
    </row>
    <row r="11" spans="1:11" ht="15" customHeight="1" x14ac:dyDescent="0.2">
      <c r="A11" s="41"/>
      <c r="B11" s="186" t="s">
        <v>43</v>
      </c>
      <c r="C11" s="130"/>
      <c r="D11" s="191"/>
      <c r="E11" s="130"/>
      <c r="F11" s="130"/>
      <c r="G11" s="130"/>
      <c r="H11" s="129"/>
      <c r="I11" s="130"/>
      <c r="J11" s="130"/>
      <c r="K11" s="130"/>
    </row>
    <row r="12" spans="1:11" ht="15" customHeight="1" x14ac:dyDescent="0.2">
      <c r="A12" s="41"/>
      <c r="B12" s="186" t="s">
        <v>177</v>
      </c>
      <c r="C12" s="130"/>
      <c r="D12" s="191"/>
      <c r="E12" s="130"/>
      <c r="F12" s="130"/>
      <c r="G12" s="130"/>
      <c r="H12" s="129"/>
      <c r="I12" s="130"/>
      <c r="J12" s="130"/>
      <c r="K12" s="130"/>
    </row>
    <row r="13" spans="1:11" ht="18" customHeight="1" x14ac:dyDescent="0.2">
      <c r="A13" s="41"/>
      <c r="B13" s="186" t="s">
        <v>44</v>
      </c>
      <c r="C13" s="130"/>
      <c r="D13" s="191"/>
      <c r="E13" s="130"/>
      <c r="F13" s="130"/>
      <c r="G13" s="130"/>
      <c r="H13" s="129"/>
      <c r="I13" s="130"/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172838215</v>
      </c>
      <c r="D14" s="192">
        <f>SUM(D8:D13)</f>
        <v>0</v>
      </c>
      <c r="E14" s="192">
        <f>SUM(E8:E13)</f>
        <v>175194676</v>
      </c>
      <c r="F14" s="192">
        <f>SUM(F8:F13)</f>
        <v>85813137</v>
      </c>
      <c r="G14" s="192">
        <f>SUM(G8:G13)</f>
        <v>82471881</v>
      </c>
      <c r="H14" s="193">
        <f>G14/F14</f>
        <v>0.96106358400579162</v>
      </c>
      <c r="I14" s="192">
        <f t="shared" ref="I14:K14" si="1">SUM(I8:I13)</f>
        <v>78248970</v>
      </c>
      <c r="J14" s="192">
        <f t="shared" si="1"/>
        <v>4222911</v>
      </c>
      <c r="K14" s="192">
        <f t="shared" si="1"/>
        <v>0</v>
      </c>
    </row>
    <row r="15" spans="1:11" ht="15" customHeight="1" x14ac:dyDescent="0.2">
      <c r="A15" s="41"/>
      <c r="B15" s="186" t="s">
        <v>45</v>
      </c>
      <c r="C15" s="130">
        <v>40640</v>
      </c>
      <c r="D15" s="191"/>
      <c r="E15" s="130">
        <v>82039</v>
      </c>
      <c r="F15" s="130">
        <v>82039</v>
      </c>
      <c r="G15" s="130">
        <v>54499</v>
      </c>
      <c r="H15" s="129">
        <f t="shared" ref="H15" si="2">G15/F15</f>
        <v>0.66430600080449542</v>
      </c>
      <c r="I15" s="130">
        <f>G15-J15-K15</f>
        <v>54499</v>
      </c>
      <c r="J15" s="130"/>
      <c r="K15" s="130"/>
    </row>
    <row r="16" spans="1:11" ht="15" customHeight="1" x14ac:dyDescent="0.2">
      <c r="A16" s="41"/>
      <c r="B16" s="186" t="s">
        <v>46</v>
      </c>
      <c r="C16" s="130"/>
      <c r="D16" s="191"/>
      <c r="E16" s="130"/>
      <c r="F16" s="130"/>
      <c r="G16" s="130"/>
      <c r="H16" s="129"/>
      <c r="I16" s="130"/>
      <c r="J16" s="130"/>
      <c r="K16" s="130"/>
    </row>
    <row r="17" spans="1:11" ht="15" customHeight="1" x14ac:dyDescent="0.2">
      <c r="A17" s="41"/>
      <c r="B17" s="186" t="s">
        <v>47</v>
      </c>
      <c r="C17" s="130"/>
      <c r="D17" s="191"/>
      <c r="E17" s="130"/>
      <c r="F17" s="130"/>
      <c r="G17" s="130"/>
      <c r="H17" s="129"/>
      <c r="I17" s="130"/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40640</v>
      </c>
      <c r="D18" s="192">
        <f>SUM(D15:D17)</f>
        <v>0</v>
      </c>
      <c r="E18" s="192">
        <f>SUM(E15:E17)</f>
        <v>82039</v>
      </c>
      <c r="F18" s="192">
        <f>SUM(F15:F17)</f>
        <v>82039</v>
      </c>
      <c r="G18" s="192">
        <f>SUM(G15:G17)</f>
        <v>54499</v>
      </c>
      <c r="H18" s="193">
        <f>G18/F18</f>
        <v>0.66430600080449542</v>
      </c>
      <c r="I18" s="192">
        <f>G18-J18-K18</f>
        <v>54499</v>
      </c>
      <c r="J18" s="192">
        <f t="shared" ref="J18:K18" si="3">SUM(J15:J17)</f>
        <v>0</v>
      </c>
      <c r="K18" s="192">
        <f t="shared" si="3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172878855</v>
      </c>
      <c r="D19" s="215">
        <f>D14+D18</f>
        <v>0</v>
      </c>
      <c r="E19" s="215">
        <f>E14+E18</f>
        <v>175276715</v>
      </c>
      <c r="F19" s="215">
        <f>F14+F18</f>
        <v>85895176</v>
      </c>
      <c r="G19" s="215">
        <f>G14+G18</f>
        <v>82526380</v>
      </c>
      <c r="H19" s="216">
        <f>G19/F19</f>
        <v>0.96078014905051246</v>
      </c>
      <c r="I19" s="215">
        <f t="shared" ref="I19:K19" si="4">I14+I18</f>
        <v>78303469</v>
      </c>
      <c r="J19" s="215">
        <f t="shared" si="4"/>
        <v>4222911</v>
      </c>
      <c r="K19" s="215">
        <f t="shared" si="4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/>
      <c r="D21" s="191"/>
      <c r="E21" s="130"/>
      <c r="F21" s="130"/>
      <c r="G21" s="130"/>
      <c r="H21" s="129"/>
      <c r="I21" s="130"/>
      <c r="J21" s="197"/>
      <c r="K21" s="197"/>
    </row>
    <row r="22" spans="1:11" ht="15" customHeight="1" x14ac:dyDescent="0.2">
      <c r="A22" s="41"/>
      <c r="B22" s="186" t="s">
        <v>50</v>
      </c>
      <c r="C22" s="130"/>
      <c r="D22" s="191"/>
      <c r="E22" s="130"/>
      <c r="F22" s="130"/>
      <c r="G22" s="130"/>
      <c r="H22" s="129"/>
      <c r="I22" s="130"/>
      <c r="J22" s="197"/>
      <c r="K22" s="197"/>
    </row>
    <row r="23" spans="1:11" ht="15" customHeight="1" x14ac:dyDescent="0.2">
      <c r="A23" s="41"/>
      <c r="B23" s="186" t="s">
        <v>179</v>
      </c>
      <c r="C23" s="130">
        <v>1610625</v>
      </c>
      <c r="D23" s="191"/>
      <c r="E23" s="130">
        <v>3903419</v>
      </c>
      <c r="F23" s="130">
        <v>3011757</v>
      </c>
      <c r="G23" s="130">
        <v>3011757</v>
      </c>
      <c r="H23" s="129">
        <f>G23/F23</f>
        <v>1</v>
      </c>
      <c r="I23" s="130">
        <f>G23-J23-K23</f>
        <v>3011757</v>
      </c>
      <c r="J23" s="197"/>
      <c r="K23" s="197"/>
    </row>
    <row r="24" spans="1:11" ht="15" customHeight="1" x14ac:dyDescent="0.2">
      <c r="A24" s="41"/>
      <c r="B24" s="186" t="s">
        <v>51</v>
      </c>
      <c r="C24" s="130"/>
      <c r="D24" s="191"/>
      <c r="E24" s="130"/>
      <c r="F24" s="130"/>
      <c r="G24" s="130"/>
      <c r="H24" s="129"/>
      <c r="I24" s="130">
        <f>G24-J24-K24</f>
        <v>0</v>
      </c>
      <c r="J24" s="197"/>
      <c r="K24" s="197"/>
    </row>
    <row r="25" spans="1:11" ht="15" customHeight="1" x14ac:dyDescent="0.2">
      <c r="A25" s="41"/>
      <c r="B25" s="186" t="s">
        <v>52</v>
      </c>
      <c r="C25" s="130">
        <v>4970000</v>
      </c>
      <c r="D25" s="191"/>
      <c r="E25" s="130">
        <v>4970000</v>
      </c>
      <c r="F25" s="130">
        <v>2545000</v>
      </c>
      <c r="G25" s="130">
        <v>2654019</v>
      </c>
      <c r="H25" s="129">
        <f>G25/F25</f>
        <v>1.0428365422396857</v>
      </c>
      <c r="I25" s="130">
        <f>G25-J25-K25</f>
        <v>2328519</v>
      </c>
      <c r="J25" s="130">
        <v>325500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6580625</v>
      </c>
      <c r="D26" s="192">
        <f>SUM(D21:D25)</f>
        <v>0</v>
      </c>
      <c r="E26" s="192">
        <f>SUM(E21:E25)</f>
        <v>8873419</v>
      </c>
      <c r="F26" s="192">
        <f>SUM(F21:F25)</f>
        <v>5556757</v>
      </c>
      <c r="G26" s="192">
        <f>SUM(G21:G25)</f>
        <v>5665776</v>
      </c>
      <c r="H26" s="193">
        <f t="shared" ref="H26" si="5">G26/F26</f>
        <v>1.019619177156748</v>
      </c>
      <c r="I26" s="192">
        <f t="shared" ref="I26:K26" si="6">SUM(I21:I25)</f>
        <v>5340276</v>
      </c>
      <c r="J26" s="192">
        <f t="shared" si="6"/>
        <v>325500</v>
      </c>
      <c r="K26" s="192">
        <f t="shared" si="6"/>
        <v>0</v>
      </c>
    </row>
    <row r="27" spans="1:11" ht="15" customHeight="1" x14ac:dyDescent="0.2">
      <c r="A27" s="41"/>
      <c r="B27" s="186" t="s">
        <v>53</v>
      </c>
      <c r="C27" s="130"/>
      <c r="D27" s="191"/>
      <c r="E27" s="130"/>
      <c r="F27" s="130"/>
      <c r="G27" s="130"/>
      <c r="H27" s="129"/>
      <c r="I27" s="130"/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/>
      <c r="D28" s="191"/>
      <c r="E28" s="130"/>
      <c r="F28" s="130"/>
      <c r="G28" s="130"/>
      <c r="H28" s="129"/>
      <c r="I28" s="130"/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/>
      <c r="D29" s="191"/>
      <c r="E29" s="130"/>
      <c r="F29" s="130"/>
      <c r="G29" s="130"/>
      <c r="H29" s="129"/>
      <c r="I29" s="130"/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0</v>
      </c>
      <c r="D30" s="192">
        <f>SUM(D27:D29)</f>
        <v>0</v>
      </c>
      <c r="E30" s="192">
        <f>SUM(E27:E29)</f>
        <v>0</v>
      </c>
      <c r="F30" s="192">
        <f>SUM(F27:F29)</f>
        <v>0</v>
      </c>
      <c r="G30" s="192">
        <f>SUM(G27:G29)</f>
        <v>0</v>
      </c>
      <c r="H30" s="193">
        <v>0</v>
      </c>
      <c r="I30" s="192">
        <f t="shared" ref="I30:K30" si="7">SUM(I27:I29)</f>
        <v>0</v>
      </c>
      <c r="J30" s="192">
        <f t="shared" si="7"/>
        <v>0</v>
      </c>
      <c r="K30" s="192">
        <f t="shared" si="7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6580625</v>
      </c>
      <c r="D31" s="215">
        <f>D26+D30</f>
        <v>0</v>
      </c>
      <c r="E31" s="215">
        <f>E26+E30</f>
        <v>8873419</v>
      </c>
      <c r="F31" s="215">
        <f>F26+F30</f>
        <v>5556757</v>
      </c>
      <c r="G31" s="215">
        <f>G26+G30</f>
        <v>5665776</v>
      </c>
      <c r="H31" s="216">
        <f>G31/F31</f>
        <v>1.019619177156748</v>
      </c>
      <c r="I31" s="215">
        <f t="shared" ref="I31:K31" si="8">I26+I30</f>
        <v>5340276</v>
      </c>
      <c r="J31" s="215">
        <f t="shared" si="8"/>
        <v>325500</v>
      </c>
      <c r="K31" s="215">
        <f t="shared" si="8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9" si="9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9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/>
      <c r="D35" s="191"/>
      <c r="E35" s="130"/>
      <c r="F35" s="130"/>
      <c r="G35" s="130"/>
      <c r="H35" s="129"/>
      <c r="I35" s="130"/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9"/>
        <v>0</v>
      </c>
      <c r="J36" s="130"/>
      <c r="K36" s="130"/>
    </row>
    <row r="37" spans="1:11" s="217" customFormat="1" ht="24.75" customHeight="1" x14ac:dyDescent="0.2">
      <c r="A37" s="213" t="s">
        <v>1</v>
      </c>
      <c r="B37" s="214" t="s">
        <v>20</v>
      </c>
      <c r="C37" s="215">
        <f>SUM(C33:C36)</f>
        <v>0</v>
      </c>
      <c r="D37" s="215">
        <f>SUM(D33:D36)</f>
        <v>0</v>
      </c>
      <c r="E37" s="215">
        <f>SUM(E33:E36)</f>
        <v>0</v>
      </c>
      <c r="F37" s="215">
        <f>SUM(F33:F36)</f>
        <v>0</v>
      </c>
      <c r="G37" s="215">
        <f>SUM(G32:G36)</f>
        <v>0</v>
      </c>
      <c r="H37" s="216">
        <v>0</v>
      </c>
      <c r="I37" s="215">
        <f>SUM(I33:I36)</f>
        <v>0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/>
      <c r="D38" s="56"/>
      <c r="E38" s="33"/>
      <c r="F38" s="33"/>
      <c r="G38" s="33"/>
      <c r="H38" s="129"/>
      <c r="I38" s="130"/>
      <c r="J38" s="33"/>
      <c r="K38" s="33"/>
    </row>
    <row r="39" spans="1:11" s="32" customFormat="1" ht="15" customHeight="1" x14ac:dyDescent="0.2">
      <c r="A39" s="44"/>
      <c r="B39" s="31" t="s">
        <v>60</v>
      </c>
      <c r="C39" s="33"/>
      <c r="D39" s="56"/>
      <c r="E39" s="33"/>
      <c r="F39" s="33"/>
      <c r="G39" s="33"/>
      <c r="H39" s="129"/>
      <c r="I39" s="130"/>
      <c r="J39" s="33"/>
      <c r="K39" s="33"/>
    </row>
    <row r="40" spans="1:11" s="32" customFormat="1" ht="15" customHeight="1" x14ac:dyDescent="0.2">
      <c r="A40" s="44"/>
      <c r="B40" s="31" t="s">
        <v>4</v>
      </c>
      <c r="C40" s="33"/>
      <c r="D40" s="33"/>
      <c r="E40" s="33"/>
      <c r="F40" s="33"/>
      <c r="G40" s="33"/>
      <c r="H40" s="129"/>
      <c r="I40" s="130"/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/>
      <c r="J41" s="33"/>
      <c r="K41" s="33"/>
    </row>
    <row r="42" spans="1:11" ht="15" customHeight="1" x14ac:dyDescent="0.2">
      <c r="A42" s="41"/>
      <c r="B42" s="186" t="s">
        <v>61</v>
      </c>
      <c r="C42" s="130"/>
      <c r="D42" s="191"/>
      <c r="E42" s="130"/>
      <c r="F42" s="130"/>
      <c r="G42" s="130"/>
      <c r="H42" s="129"/>
      <c r="I42" s="130"/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9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>
        <v>165743478</v>
      </c>
      <c r="D44" s="191"/>
      <c r="E44" s="130">
        <v>165848544</v>
      </c>
      <c r="F44" s="130">
        <v>79783667</v>
      </c>
      <c r="G44" s="130">
        <v>82890523</v>
      </c>
      <c r="H44" s="129">
        <f>G44/F44</f>
        <v>1.0389410027994828</v>
      </c>
      <c r="I44" s="130">
        <f t="shared" si="9"/>
        <v>78993112</v>
      </c>
      <c r="J44" s="33">
        <v>3897411</v>
      </c>
      <c r="K44" s="33"/>
    </row>
    <row r="45" spans="1:11" ht="15" customHeight="1" x14ac:dyDescent="0.2">
      <c r="A45" s="41"/>
      <c r="B45" s="186" t="s">
        <v>64</v>
      </c>
      <c r="C45" s="130">
        <v>554752</v>
      </c>
      <c r="D45" s="191"/>
      <c r="E45" s="130">
        <v>554752</v>
      </c>
      <c r="F45" s="130">
        <v>554752</v>
      </c>
      <c r="G45" s="130">
        <v>554752</v>
      </c>
      <c r="H45" s="129">
        <f>G45/F45</f>
        <v>1</v>
      </c>
      <c r="I45" s="130">
        <f t="shared" si="9"/>
        <v>554752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9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166298230</v>
      </c>
      <c r="D47" s="215">
        <f>SUM(D42:D46)</f>
        <v>0</v>
      </c>
      <c r="E47" s="215">
        <f>SUM(E42:E46)</f>
        <v>166403296</v>
      </c>
      <c r="F47" s="215">
        <f>SUM(F42:F46)</f>
        <v>80338419</v>
      </c>
      <c r="G47" s="215">
        <f>SUM(G42:G46)</f>
        <v>83445275</v>
      </c>
      <c r="H47" s="216">
        <f>G47/F47</f>
        <v>1.038672107799383</v>
      </c>
      <c r="I47" s="215">
        <f t="shared" ref="I47:K47" si="10">SUM(I42:I46)</f>
        <v>79547864</v>
      </c>
      <c r="J47" s="215">
        <f t="shared" si="10"/>
        <v>3897411</v>
      </c>
      <c r="K47" s="215">
        <f t="shared" si="10"/>
        <v>0</v>
      </c>
    </row>
    <row r="48" spans="1:11" s="32" customFormat="1" ht="15" customHeight="1" x14ac:dyDescent="0.2">
      <c r="A48" s="44"/>
      <c r="B48" s="31" t="s">
        <v>59</v>
      </c>
      <c r="C48" s="33">
        <f>C47-C50</f>
        <v>554752</v>
      </c>
      <c r="D48" s="33">
        <f t="shared" ref="D48:G48" si="11">D47-D50</f>
        <v>0</v>
      </c>
      <c r="E48" s="33">
        <f t="shared" si="11"/>
        <v>554752</v>
      </c>
      <c r="F48" s="33">
        <f t="shared" si="11"/>
        <v>554752</v>
      </c>
      <c r="G48" s="33">
        <f t="shared" si="11"/>
        <v>554752</v>
      </c>
      <c r="H48" s="129">
        <f>G48/F48</f>
        <v>1</v>
      </c>
      <c r="I48" s="130">
        <f t="shared" si="9"/>
        <v>554752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0</v>
      </c>
      <c r="D49" s="56"/>
      <c r="E49" s="33">
        <v>0</v>
      </c>
      <c r="F49" s="33">
        <v>0</v>
      </c>
      <c r="G49" s="33">
        <v>0</v>
      </c>
      <c r="H49" s="129">
        <v>0</v>
      </c>
      <c r="I49" s="130">
        <f t="shared" si="9"/>
        <v>0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f>C44</f>
        <v>165743478</v>
      </c>
      <c r="D50" s="33">
        <f t="shared" ref="D50:I50" si="12">D44</f>
        <v>0</v>
      </c>
      <c r="E50" s="33">
        <f t="shared" si="12"/>
        <v>165848544</v>
      </c>
      <c r="F50" s="33">
        <f t="shared" si="12"/>
        <v>79783667</v>
      </c>
      <c r="G50" s="33">
        <f t="shared" si="12"/>
        <v>82890523</v>
      </c>
      <c r="H50" s="129">
        <f>G50/F50</f>
        <v>1.0389410027994828</v>
      </c>
      <c r="I50" s="33">
        <f t="shared" si="12"/>
        <v>78993112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-166257590</v>
      </c>
      <c r="D51" s="200">
        <f>D26-D14</f>
        <v>0</v>
      </c>
      <c r="E51" s="200">
        <f>E26-E14</f>
        <v>-166321257</v>
      </c>
      <c r="F51" s="200">
        <f>F26-F14</f>
        <v>-80256380</v>
      </c>
      <c r="G51" s="200">
        <f>G26-G14</f>
        <v>-76806105</v>
      </c>
      <c r="H51" s="201">
        <f>G51/F51</f>
        <v>0.95700933682780109</v>
      </c>
      <c r="I51" s="200">
        <f t="shared" ref="I51:K51" si="13">I26-I14</f>
        <v>-72908694</v>
      </c>
      <c r="J51" s="200">
        <f t="shared" si="13"/>
        <v>-3897411</v>
      </c>
      <c r="K51" s="200">
        <f t="shared" si="13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4">C30-C18</f>
        <v>-40640</v>
      </c>
      <c r="D52" s="200">
        <f t="shared" si="14"/>
        <v>0</v>
      </c>
      <c r="E52" s="200">
        <f t="shared" si="14"/>
        <v>-82039</v>
      </c>
      <c r="F52" s="200">
        <f t="shared" si="14"/>
        <v>-82039</v>
      </c>
      <c r="G52" s="200">
        <f t="shared" si="14"/>
        <v>-54499</v>
      </c>
      <c r="H52" s="201">
        <f>G52/F52</f>
        <v>0.66430600080449542</v>
      </c>
      <c r="I52" s="200">
        <f t="shared" ref="I52:K53" si="15">I30-I18</f>
        <v>-54499</v>
      </c>
      <c r="J52" s="200">
        <f t="shared" si="15"/>
        <v>0</v>
      </c>
      <c r="K52" s="200">
        <f t="shared" si="15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4"/>
        <v>-166298230</v>
      </c>
      <c r="D53" s="202">
        <f t="shared" si="14"/>
        <v>0</v>
      </c>
      <c r="E53" s="202">
        <f t="shared" si="14"/>
        <v>-166403296</v>
      </c>
      <c r="F53" s="202">
        <f t="shared" si="14"/>
        <v>-80338419</v>
      </c>
      <c r="G53" s="202">
        <f t="shared" si="14"/>
        <v>-76860604</v>
      </c>
      <c r="H53" s="203">
        <f>G53/F53</f>
        <v>0.95671043763009578</v>
      </c>
      <c r="I53" s="202">
        <f t="shared" si="15"/>
        <v>-72963193</v>
      </c>
      <c r="J53" s="202">
        <f t="shared" si="15"/>
        <v>-3897411</v>
      </c>
      <c r="K53" s="202">
        <f t="shared" si="15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166298230</v>
      </c>
      <c r="D54" s="202">
        <f>D47-D37</f>
        <v>0</v>
      </c>
      <c r="E54" s="202">
        <f>E47-E37</f>
        <v>166403296</v>
      </c>
      <c r="F54" s="202">
        <f>F47-F37</f>
        <v>80338419</v>
      </c>
      <c r="G54" s="202">
        <f>G47-G37</f>
        <v>83445275</v>
      </c>
      <c r="H54" s="203">
        <f>G54/F54</f>
        <v>1.038672107799383</v>
      </c>
      <c r="I54" s="202">
        <f t="shared" ref="I54:K54" si="16">I47-I37</f>
        <v>79547864</v>
      </c>
      <c r="J54" s="202">
        <f t="shared" si="16"/>
        <v>3897411</v>
      </c>
      <c r="K54" s="202">
        <f t="shared" si="16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37</v>
      </c>
      <c r="D56" s="207"/>
      <c r="E56" s="208">
        <v>37</v>
      </c>
      <c r="F56" s="208">
        <v>37</v>
      </c>
      <c r="G56" s="208">
        <v>37</v>
      </c>
      <c r="H56" s="129">
        <f>G56/F56</f>
        <v>1</v>
      </c>
      <c r="I56" s="208">
        <f>G56-J56</f>
        <v>34</v>
      </c>
      <c r="J56" s="219">
        <v>3</v>
      </c>
      <c r="K56" s="209"/>
    </row>
    <row r="57" spans="1:11" s="52" customFormat="1" ht="12" x14ac:dyDescent="0.2">
      <c r="A57" s="51"/>
      <c r="B57" s="212" t="s">
        <v>182</v>
      </c>
      <c r="C57" s="208">
        <v>6</v>
      </c>
      <c r="D57" s="207"/>
      <c r="E57" s="208">
        <v>6</v>
      </c>
      <c r="F57" s="208">
        <v>6</v>
      </c>
      <c r="G57" s="210">
        <v>6</v>
      </c>
      <c r="H57" s="129">
        <v>0</v>
      </c>
      <c r="I57" s="208">
        <f>G57</f>
        <v>6</v>
      </c>
      <c r="J57" s="209"/>
      <c r="K57" s="209"/>
    </row>
    <row r="58" spans="1:11" s="52" customFormat="1" ht="12" x14ac:dyDescent="0.2">
      <c r="A58" s="51"/>
      <c r="B58" s="212" t="s">
        <v>74</v>
      </c>
      <c r="C58" s="208">
        <v>2</v>
      </c>
      <c r="D58" s="207"/>
      <c r="E58" s="208">
        <v>2</v>
      </c>
      <c r="F58" s="208">
        <v>2</v>
      </c>
      <c r="G58" s="208">
        <v>2</v>
      </c>
      <c r="H58" s="129">
        <v>0</v>
      </c>
      <c r="I58" s="208">
        <f>G58</f>
        <v>2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125"/>
  <sheetViews>
    <sheetView showGridLines="0" view="pageLayout" topLeftCell="B41" zoomScale="126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85546875" style="190" customWidth="1"/>
    <col min="3" max="3" width="12.8554687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0.28515625" style="76" customWidth="1"/>
    <col min="10" max="10" width="8.140625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26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3" t="s">
        <v>38</v>
      </c>
      <c r="J5" s="233"/>
      <c r="K5" s="233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v>110751545</v>
      </c>
      <c r="D8" s="191"/>
      <c r="E8" s="130">
        <v>124411326</v>
      </c>
      <c r="F8" s="130">
        <v>68800000</v>
      </c>
      <c r="G8" s="130">
        <v>67323855</v>
      </c>
      <c r="H8" s="129">
        <f>G8/F8</f>
        <v>0.97854440406976739</v>
      </c>
      <c r="I8" s="130">
        <f>G8-J8-K8</f>
        <v>47120982</v>
      </c>
      <c r="J8" s="130">
        <v>20202873</v>
      </c>
      <c r="K8" s="130"/>
    </row>
    <row r="9" spans="1:11" ht="15" customHeight="1" x14ac:dyDescent="0.2">
      <c r="A9" s="41"/>
      <c r="B9" s="186" t="s">
        <v>13</v>
      </c>
      <c r="C9" s="130">
        <v>20876443</v>
      </c>
      <c r="D9" s="191"/>
      <c r="E9" s="130">
        <v>22267516</v>
      </c>
      <c r="F9" s="130">
        <v>13100000</v>
      </c>
      <c r="G9" s="130">
        <v>11717956</v>
      </c>
      <c r="H9" s="129">
        <f t="shared" ref="H9:H10" si="0">G9/F9</f>
        <v>0.89450045801526723</v>
      </c>
      <c r="I9" s="130">
        <f>G9-J9-K9</f>
        <v>9384047</v>
      </c>
      <c r="J9" s="130">
        <v>2333909</v>
      </c>
      <c r="K9" s="130"/>
    </row>
    <row r="10" spans="1:11" ht="15" customHeight="1" x14ac:dyDescent="0.2">
      <c r="A10" s="41"/>
      <c r="B10" s="186" t="s">
        <v>14</v>
      </c>
      <c r="C10" s="130">
        <v>199754778</v>
      </c>
      <c r="D10" s="191"/>
      <c r="E10" s="130">
        <v>208548675</v>
      </c>
      <c r="F10" s="130">
        <v>104274338</v>
      </c>
      <c r="G10" s="130">
        <v>103173801</v>
      </c>
      <c r="H10" s="129">
        <f t="shared" si="0"/>
        <v>0.98944575414134972</v>
      </c>
      <c r="I10" s="130">
        <f>G10-J10-K10</f>
        <v>90329205</v>
      </c>
      <c r="J10" s="130">
        <v>12844596</v>
      </c>
      <c r="K10" s="130"/>
    </row>
    <row r="11" spans="1:11" ht="15" customHeight="1" x14ac:dyDescent="0.2">
      <c r="A11" s="41"/>
      <c r="B11" s="186" t="s">
        <v>43</v>
      </c>
      <c r="C11" s="130"/>
      <c r="D11" s="191"/>
      <c r="E11" s="130"/>
      <c r="F11" s="130"/>
      <c r="G11" s="130"/>
      <c r="H11" s="129"/>
      <c r="I11" s="130"/>
      <c r="J11" s="130"/>
      <c r="K11" s="130"/>
    </row>
    <row r="12" spans="1:11" ht="15" customHeight="1" x14ac:dyDescent="0.2">
      <c r="A12" s="41"/>
      <c r="B12" s="186" t="s">
        <v>177</v>
      </c>
      <c r="C12" s="130"/>
      <c r="D12" s="191"/>
      <c r="E12" s="130"/>
      <c r="F12" s="130"/>
      <c r="G12" s="130"/>
      <c r="H12" s="129"/>
      <c r="I12" s="130">
        <f t="shared" ref="I12:I13" si="1">G12-J12-K12</f>
        <v>0</v>
      </c>
      <c r="J12" s="130"/>
      <c r="K12" s="130"/>
    </row>
    <row r="13" spans="1:11" ht="18" customHeight="1" x14ac:dyDescent="0.2">
      <c r="A13" s="41"/>
      <c r="B13" s="186" t="s">
        <v>44</v>
      </c>
      <c r="C13" s="130"/>
      <c r="D13" s="191"/>
      <c r="E13" s="130"/>
      <c r="F13" s="130"/>
      <c r="G13" s="130"/>
      <c r="H13" s="129"/>
      <c r="I13" s="130">
        <f t="shared" si="1"/>
        <v>0</v>
      </c>
      <c r="J13" s="130">
        <v>0</v>
      </c>
      <c r="K13" s="130"/>
    </row>
    <row r="14" spans="1:11" s="28" customFormat="1" ht="15" customHeight="1" x14ac:dyDescent="0.2">
      <c r="A14" s="42" t="s">
        <v>8</v>
      </c>
      <c r="B14" s="187" t="s">
        <v>15</v>
      </c>
      <c r="C14" s="192">
        <f>SUM(C8:C13)</f>
        <v>331382766</v>
      </c>
      <c r="D14" s="192">
        <f>SUM(D8:D13)</f>
        <v>0</v>
      </c>
      <c r="E14" s="192">
        <f>SUM(E8:E13)</f>
        <v>355227517</v>
      </c>
      <c r="F14" s="192">
        <f>SUM(F8:F13)</f>
        <v>186174338</v>
      </c>
      <c r="G14" s="192">
        <f>SUM(G8:G13)</f>
        <v>182215612</v>
      </c>
      <c r="H14" s="193">
        <f>G14/F14</f>
        <v>0.97873645722322911</v>
      </c>
      <c r="I14" s="192">
        <f t="shared" ref="I14:K14" si="2">SUM(I8:I13)</f>
        <v>146834234</v>
      </c>
      <c r="J14" s="192">
        <f t="shared" si="2"/>
        <v>35381378</v>
      </c>
      <c r="K14" s="192">
        <f t="shared" si="2"/>
        <v>0</v>
      </c>
    </row>
    <row r="15" spans="1:11" ht="15" customHeight="1" x14ac:dyDescent="0.2">
      <c r="A15" s="41"/>
      <c r="B15" s="186" t="s">
        <v>45</v>
      </c>
      <c r="C15" s="130">
        <v>825500</v>
      </c>
      <c r="D15" s="191"/>
      <c r="E15" s="130">
        <v>3259370</v>
      </c>
      <c r="F15" s="130">
        <v>1459370</v>
      </c>
      <c r="G15" s="130">
        <v>1308735</v>
      </c>
      <c r="H15" s="129">
        <f t="shared" ref="H15" si="3">G15/F15</f>
        <v>0.89678080267512694</v>
      </c>
      <c r="I15" s="130">
        <f>G15-J15-K15</f>
        <v>674865</v>
      </c>
      <c r="J15" s="130">
        <v>633870</v>
      </c>
      <c r="K15" s="130"/>
    </row>
    <row r="16" spans="1:11" ht="15" customHeight="1" x14ac:dyDescent="0.2">
      <c r="A16" s="41"/>
      <c r="B16" s="186" t="s">
        <v>46</v>
      </c>
      <c r="C16" s="130"/>
      <c r="D16" s="191"/>
      <c r="E16" s="130"/>
      <c r="F16" s="130"/>
      <c r="G16" s="130"/>
      <c r="H16" s="129"/>
      <c r="I16" s="130"/>
      <c r="J16" s="130"/>
      <c r="K16" s="130"/>
    </row>
    <row r="17" spans="1:11" ht="15" customHeight="1" x14ac:dyDescent="0.2">
      <c r="A17" s="41"/>
      <c r="B17" s="186" t="s">
        <v>47</v>
      </c>
      <c r="C17" s="130"/>
      <c r="D17" s="191"/>
      <c r="E17" s="130"/>
      <c r="F17" s="130"/>
      <c r="G17" s="130"/>
      <c r="H17" s="129"/>
      <c r="I17" s="130"/>
      <c r="J17" s="130"/>
      <c r="K17" s="130"/>
    </row>
    <row r="18" spans="1:11" s="28" customFormat="1" ht="15" customHeight="1" x14ac:dyDescent="0.2">
      <c r="A18" s="42" t="s">
        <v>9</v>
      </c>
      <c r="B18" s="187" t="s">
        <v>16</v>
      </c>
      <c r="C18" s="192">
        <f>SUM(C15:C17)</f>
        <v>825500</v>
      </c>
      <c r="D18" s="192">
        <f>SUM(D15:D17)</f>
        <v>0</v>
      </c>
      <c r="E18" s="192">
        <f>SUM(E15:E17)</f>
        <v>3259370</v>
      </c>
      <c r="F18" s="192">
        <f>SUM(F15:F17)</f>
        <v>1459370</v>
      </c>
      <c r="G18" s="192">
        <f>SUM(G15:G17)</f>
        <v>1308735</v>
      </c>
      <c r="H18" s="193">
        <f>G18/F18</f>
        <v>0.89678080267512694</v>
      </c>
      <c r="I18" s="192">
        <f>G18-J18-K18</f>
        <v>674865</v>
      </c>
      <c r="J18" s="192">
        <f t="shared" ref="J18:K18" si="4">SUM(J15:J17)</f>
        <v>633870</v>
      </c>
      <c r="K18" s="192">
        <f t="shared" si="4"/>
        <v>0</v>
      </c>
    </row>
    <row r="19" spans="1:11" s="217" customFormat="1" ht="23.25" customHeight="1" x14ac:dyDescent="0.2">
      <c r="A19" s="213"/>
      <c r="B19" s="214" t="s">
        <v>48</v>
      </c>
      <c r="C19" s="215">
        <f>C14+C18</f>
        <v>332208266</v>
      </c>
      <c r="D19" s="215">
        <f>D14+D18</f>
        <v>0</v>
      </c>
      <c r="E19" s="215">
        <f>E14+E18</f>
        <v>358486887</v>
      </c>
      <c r="F19" s="215">
        <f>F14+F18</f>
        <v>187633708</v>
      </c>
      <c r="G19" s="215">
        <f>G14+G18</f>
        <v>183524347</v>
      </c>
      <c r="H19" s="216">
        <f>G19/F19</f>
        <v>0.97809902578911889</v>
      </c>
      <c r="I19" s="215">
        <f t="shared" ref="I19:K19" si="5">I14+I18</f>
        <v>147509099</v>
      </c>
      <c r="J19" s="215">
        <f t="shared" si="5"/>
        <v>36015248</v>
      </c>
      <c r="K19" s="215">
        <f t="shared" si="5"/>
        <v>0</v>
      </c>
    </row>
    <row r="20" spans="1:11" s="1" customFormat="1" ht="15" customHeight="1" x14ac:dyDescent="0.2">
      <c r="A20" s="43"/>
      <c r="B20" s="185" t="s">
        <v>49</v>
      </c>
      <c r="C20" s="194"/>
      <c r="D20" s="195"/>
      <c r="E20" s="194"/>
      <c r="F20" s="194"/>
      <c r="G20" s="194"/>
      <c r="H20" s="196"/>
      <c r="I20" s="130"/>
      <c r="J20" s="197"/>
      <c r="K20" s="197"/>
    </row>
    <row r="21" spans="1:11" ht="14.25" customHeight="1" x14ac:dyDescent="0.2">
      <c r="A21" s="41"/>
      <c r="B21" s="186" t="s">
        <v>178</v>
      </c>
      <c r="C21" s="130"/>
      <c r="D21" s="191"/>
      <c r="E21" s="130"/>
      <c r="F21" s="130"/>
      <c r="G21" s="130"/>
      <c r="H21" s="129"/>
      <c r="I21" s="130"/>
      <c r="J21" s="197"/>
      <c r="K21" s="197"/>
    </row>
    <row r="22" spans="1:11" ht="15" customHeight="1" x14ac:dyDescent="0.2">
      <c r="A22" s="41"/>
      <c r="B22" s="186" t="s">
        <v>50</v>
      </c>
      <c r="C22" s="130"/>
      <c r="D22" s="191"/>
      <c r="E22" s="130"/>
      <c r="F22" s="130"/>
      <c r="G22" s="130"/>
      <c r="H22" s="129"/>
      <c r="I22" s="130"/>
      <c r="J22" s="197"/>
      <c r="K22" s="197"/>
    </row>
    <row r="23" spans="1:11" ht="15" customHeight="1" x14ac:dyDescent="0.2">
      <c r="A23" s="41"/>
      <c r="B23" s="186" t="s">
        <v>179</v>
      </c>
      <c r="C23" s="130">
        <v>10674225</v>
      </c>
      <c r="D23" s="191"/>
      <c r="E23" s="130">
        <v>26304080</v>
      </c>
      <c r="F23" s="130">
        <v>20355969</v>
      </c>
      <c r="G23" s="130">
        <v>20355969</v>
      </c>
      <c r="H23" s="129">
        <f t="shared" ref="H23:H26" si="6">G23/F23</f>
        <v>1</v>
      </c>
      <c r="I23" s="130">
        <f>G23-J23-K23</f>
        <v>0</v>
      </c>
      <c r="J23" s="130">
        <v>20355969</v>
      </c>
      <c r="K23" s="197"/>
    </row>
    <row r="24" spans="1:11" ht="15" customHeight="1" x14ac:dyDescent="0.2">
      <c r="A24" s="41"/>
      <c r="B24" s="186" t="s">
        <v>51</v>
      </c>
      <c r="C24" s="130"/>
      <c r="D24" s="191"/>
      <c r="E24" s="130"/>
      <c r="F24" s="130"/>
      <c r="G24" s="130"/>
      <c r="H24" s="129"/>
      <c r="I24" s="130">
        <f>G24-J24-K24</f>
        <v>0</v>
      </c>
      <c r="J24" s="130"/>
      <c r="K24" s="197"/>
    </row>
    <row r="25" spans="1:11" ht="15" customHeight="1" x14ac:dyDescent="0.2">
      <c r="A25" s="41"/>
      <c r="B25" s="186" t="s">
        <v>52</v>
      </c>
      <c r="C25" s="130">
        <v>151170348</v>
      </c>
      <c r="D25" s="191"/>
      <c r="E25" s="130">
        <v>151170348</v>
      </c>
      <c r="F25" s="130">
        <v>66300000</v>
      </c>
      <c r="G25" s="130">
        <v>68774766</v>
      </c>
      <c r="H25" s="129">
        <f t="shared" si="6"/>
        <v>1.0373267873303167</v>
      </c>
      <c r="I25" s="130">
        <f>G25-J25-K25</f>
        <v>47931448</v>
      </c>
      <c r="J25" s="130">
        <v>20843318</v>
      </c>
      <c r="K25" s="197"/>
    </row>
    <row r="26" spans="1:11" s="28" customFormat="1" ht="15" customHeight="1" x14ac:dyDescent="0.2">
      <c r="A26" s="42" t="s">
        <v>10</v>
      </c>
      <c r="B26" s="187" t="s">
        <v>17</v>
      </c>
      <c r="C26" s="192">
        <f>SUM(C21:C25)</f>
        <v>161844573</v>
      </c>
      <c r="D26" s="192">
        <f>SUM(D21:D25)</f>
        <v>0</v>
      </c>
      <c r="E26" s="192">
        <f>SUM(E21:E25)</f>
        <v>177474428</v>
      </c>
      <c r="F26" s="192">
        <f>SUM(F21:F25)</f>
        <v>86655969</v>
      </c>
      <c r="G26" s="192">
        <f>SUM(G21:G25)</f>
        <v>89130735</v>
      </c>
      <c r="H26" s="193">
        <f t="shared" si="6"/>
        <v>1.0285585174173058</v>
      </c>
      <c r="I26" s="192">
        <f t="shared" ref="I26:K26" si="7">SUM(I21:I25)</f>
        <v>47931448</v>
      </c>
      <c r="J26" s="192">
        <f t="shared" si="7"/>
        <v>41199287</v>
      </c>
      <c r="K26" s="192">
        <f t="shared" si="7"/>
        <v>0</v>
      </c>
    </row>
    <row r="27" spans="1:11" ht="15" customHeight="1" x14ac:dyDescent="0.2">
      <c r="A27" s="41"/>
      <c r="B27" s="186" t="s">
        <v>53</v>
      </c>
      <c r="C27" s="130"/>
      <c r="D27" s="191"/>
      <c r="E27" s="130"/>
      <c r="F27" s="130"/>
      <c r="G27" s="130"/>
      <c r="H27" s="129"/>
      <c r="I27" s="130"/>
      <c r="J27" s="198">
        <v>0</v>
      </c>
      <c r="K27" s="198">
        <v>0</v>
      </c>
    </row>
    <row r="28" spans="1:11" ht="15" customHeight="1" x14ac:dyDescent="0.2">
      <c r="A28" s="41"/>
      <c r="B28" s="186" t="s">
        <v>180</v>
      </c>
      <c r="C28" s="130"/>
      <c r="D28" s="191"/>
      <c r="E28" s="130"/>
      <c r="F28" s="130"/>
      <c r="G28" s="130"/>
      <c r="H28" s="129"/>
      <c r="I28" s="130"/>
      <c r="J28" s="198">
        <v>0</v>
      </c>
      <c r="K28" s="198">
        <v>0</v>
      </c>
    </row>
    <row r="29" spans="1:11" ht="15" customHeight="1" x14ac:dyDescent="0.2">
      <c r="A29" s="41"/>
      <c r="B29" s="186" t="s">
        <v>181</v>
      </c>
      <c r="C29" s="130"/>
      <c r="D29" s="191"/>
      <c r="E29" s="130"/>
      <c r="F29" s="130"/>
      <c r="G29" s="130"/>
      <c r="H29" s="129"/>
      <c r="I29" s="130"/>
      <c r="J29" s="198">
        <v>0</v>
      </c>
      <c r="K29" s="198"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SUM(C27:C29)</f>
        <v>0</v>
      </c>
      <c r="D30" s="192">
        <f>SUM(D27:D29)</f>
        <v>0</v>
      </c>
      <c r="E30" s="192">
        <f>SUM(E27:E29)</f>
        <v>0</v>
      </c>
      <c r="F30" s="192">
        <f>SUM(F27:F29)</f>
        <v>0</v>
      </c>
      <c r="G30" s="192">
        <f>SUM(G27:G29)</f>
        <v>0</v>
      </c>
      <c r="H30" s="193">
        <v>0</v>
      </c>
      <c r="I30" s="192">
        <f t="shared" ref="I30:K30" si="8">SUM(I27:I29)</f>
        <v>0</v>
      </c>
      <c r="J30" s="192">
        <f t="shared" si="8"/>
        <v>0</v>
      </c>
      <c r="K30" s="192">
        <f t="shared" si="8"/>
        <v>0</v>
      </c>
    </row>
    <row r="31" spans="1:11" s="217" customFormat="1" ht="21" customHeight="1" x14ac:dyDescent="0.2">
      <c r="A31" s="213"/>
      <c r="B31" s="214" t="s">
        <v>54</v>
      </c>
      <c r="C31" s="215">
        <f>C26+C30</f>
        <v>161844573</v>
      </c>
      <c r="D31" s="215">
        <f>D26+D30</f>
        <v>0</v>
      </c>
      <c r="E31" s="215">
        <f>E26+E30</f>
        <v>177474428</v>
      </c>
      <c r="F31" s="215">
        <f>F26+F30</f>
        <v>86655969</v>
      </c>
      <c r="G31" s="215">
        <f>G26+G30</f>
        <v>89130735</v>
      </c>
      <c r="H31" s="216">
        <f>G31/F31</f>
        <v>1.0285585174173058</v>
      </c>
      <c r="I31" s="215">
        <f t="shared" ref="I31:K31" si="9">I26+I30</f>
        <v>47931448</v>
      </c>
      <c r="J31" s="215">
        <f t="shared" si="9"/>
        <v>41199287</v>
      </c>
      <c r="K31" s="215">
        <f t="shared" si="9"/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 t="s">
        <v>24</v>
      </c>
      <c r="F32" s="194"/>
      <c r="G32" s="194" t="s">
        <v>24</v>
      </c>
      <c r="H32" s="129" t="s">
        <v>24</v>
      </c>
      <c r="I32" s="194" t="s">
        <v>24</v>
      </c>
      <c r="J32" s="130"/>
      <c r="K32" s="130"/>
    </row>
    <row r="33" spans="1:11" ht="15" customHeight="1" x14ac:dyDescent="0.2">
      <c r="A33" s="41"/>
      <c r="B33" s="186" t="s">
        <v>55</v>
      </c>
      <c r="C33" s="130"/>
      <c r="D33" s="191"/>
      <c r="E33" s="130">
        <f>C34+D33</f>
        <v>0</v>
      </c>
      <c r="F33" s="130">
        <v>0</v>
      </c>
      <c r="G33" s="194">
        <v>0</v>
      </c>
      <c r="H33" s="129"/>
      <c r="I33" s="130">
        <f t="shared" ref="I33:I46" si="10">G33-J33-K33</f>
        <v>0</v>
      </c>
      <c r="J33" s="130"/>
      <c r="K33" s="130"/>
    </row>
    <row r="34" spans="1:11" ht="15" customHeight="1" x14ac:dyDescent="0.2">
      <c r="A34" s="41"/>
      <c r="B34" s="186" t="s">
        <v>56</v>
      </c>
      <c r="C34" s="130"/>
      <c r="D34" s="191"/>
      <c r="E34" s="130">
        <v>0</v>
      </c>
      <c r="F34" s="130">
        <v>0</v>
      </c>
      <c r="G34" s="130">
        <v>0</v>
      </c>
      <c r="H34" s="129"/>
      <c r="I34" s="130">
        <f t="shared" si="10"/>
        <v>0</v>
      </c>
      <c r="J34" s="130"/>
      <c r="K34" s="130"/>
    </row>
    <row r="35" spans="1:11" ht="15" customHeight="1" x14ac:dyDescent="0.2">
      <c r="A35" s="41"/>
      <c r="B35" s="186" t="s">
        <v>57</v>
      </c>
      <c r="C35" s="130"/>
      <c r="D35" s="191"/>
      <c r="E35" s="130"/>
      <c r="F35" s="130"/>
      <c r="G35" s="130"/>
      <c r="H35" s="129"/>
      <c r="I35" s="130"/>
      <c r="J35" s="130"/>
      <c r="K35" s="130"/>
    </row>
    <row r="36" spans="1:11" ht="15" hidden="1" customHeight="1" x14ac:dyDescent="0.2">
      <c r="A36" s="41"/>
      <c r="B36" s="186" t="s">
        <v>58</v>
      </c>
      <c r="C36" s="130">
        <v>0</v>
      </c>
      <c r="D36" s="191"/>
      <c r="E36" s="130">
        <v>0</v>
      </c>
      <c r="F36" s="130">
        <v>0</v>
      </c>
      <c r="G36" s="194">
        <v>0</v>
      </c>
      <c r="H36" s="129"/>
      <c r="I36" s="130">
        <f t="shared" si="10"/>
        <v>0</v>
      </c>
      <c r="J36" s="130"/>
      <c r="K36" s="130"/>
    </row>
    <row r="37" spans="1:11" s="217" customFormat="1" ht="24.75" customHeight="1" x14ac:dyDescent="0.2">
      <c r="A37" s="213" t="s">
        <v>1</v>
      </c>
      <c r="B37" s="214" t="s">
        <v>20</v>
      </c>
      <c r="C37" s="215">
        <f>SUM(C33:C36)</f>
        <v>0</v>
      </c>
      <c r="D37" s="215">
        <f>SUM(D33:D36)</f>
        <v>0</v>
      </c>
      <c r="E37" s="215">
        <f>SUM(E33:E36)</f>
        <v>0</v>
      </c>
      <c r="F37" s="215">
        <f>SUM(F33:F36)</f>
        <v>0</v>
      </c>
      <c r="G37" s="215">
        <f>SUM(G32:G36)</f>
        <v>0</v>
      </c>
      <c r="H37" s="216">
        <v>0</v>
      </c>
      <c r="I37" s="215">
        <f>SUM(I33:I36)</f>
        <v>0</v>
      </c>
      <c r="J37" s="215">
        <f>SUM(J33:J36)</f>
        <v>0</v>
      </c>
      <c r="K37" s="215">
        <f>SUM(K33:K36)</f>
        <v>0</v>
      </c>
    </row>
    <row r="38" spans="1:11" s="32" customFormat="1" ht="15" customHeight="1" x14ac:dyDescent="0.2">
      <c r="A38" s="44"/>
      <c r="B38" s="31" t="s">
        <v>59</v>
      </c>
      <c r="C38" s="33"/>
      <c r="D38" s="56"/>
      <c r="E38" s="33"/>
      <c r="F38" s="33"/>
      <c r="G38" s="33"/>
      <c r="H38" s="129"/>
      <c r="I38" s="130"/>
      <c r="J38" s="33"/>
      <c r="K38" s="33"/>
    </row>
    <row r="39" spans="1:11" s="32" customFormat="1" ht="15" customHeight="1" x14ac:dyDescent="0.2">
      <c r="A39" s="44"/>
      <c r="B39" s="31" t="s">
        <v>60</v>
      </c>
      <c r="C39" s="33">
        <f>C33</f>
        <v>0</v>
      </c>
      <c r="D39" s="56"/>
      <c r="E39" s="33">
        <v>0</v>
      </c>
      <c r="F39" s="33"/>
      <c r="G39" s="33">
        <v>0</v>
      </c>
      <c r="H39" s="129"/>
      <c r="I39" s="130">
        <f t="shared" si="10"/>
        <v>0</v>
      </c>
      <c r="J39" s="33"/>
      <c r="K39" s="33"/>
    </row>
    <row r="40" spans="1:11" s="32" customFormat="1" ht="15" customHeight="1" x14ac:dyDescent="0.2">
      <c r="A40" s="44"/>
      <c r="B40" s="31" t="s">
        <v>4</v>
      </c>
      <c r="C40" s="33"/>
      <c r="D40" s="33"/>
      <c r="E40" s="33"/>
      <c r="F40" s="33"/>
      <c r="G40" s="33"/>
      <c r="H40" s="129"/>
      <c r="I40" s="130"/>
      <c r="J40" s="33"/>
      <c r="K40" s="33"/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>
        <f t="shared" si="10"/>
        <v>0</v>
      </c>
      <c r="J41" s="33"/>
      <c r="K41" s="33"/>
    </row>
    <row r="42" spans="1:11" ht="15" customHeight="1" x14ac:dyDescent="0.2">
      <c r="A42" s="41"/>
      <c r="B42" s="186" t="s">
        <v>61</v>
      </c>
      <c r="C42" s="130"/>
      <c r="D42" s="191"/>
      <c r="E42" s="130"/>
      <c r="F42" s="130"/>
      <c r="G42" s="130">
        <v>0</v>
      </c>
      <c r="H42" s="129"/>
      <c r="I42" s="130">
        <f t="shared" si="10"/>
        <v>0</v>
      </c>
      <c r="J42" s="33"/>
      <c r="K42" s="33"/>
    </row>
    <row r="43" spans="1:11" ht="15" customHeight="1" x14ac:dyDescent="0.2">
      <c r="A43" s="41"/>
      <c r="B43" s="186" t="s">
        <v>62</v>
      </c>
      <c r="C43" s="130">
        <v>0</v>
      </c>
      <c r="D43" s="191"/>
      <c r="E43" s="130">
        <v>0</v>
      </c>
      <c r="F43" s="130"/>
      <c r="G43" s="130">
        <v>0</v>
      </c>
      <c r="H43" s="129"/>
      <c r="I43" s="130">
        <f t="shared" si="10"/>
        <v>0</v>
      </c>
      <c r="J43" s="33"/>
      <c r="K43" s="33"/>
    </row>
    <row r="44" spans="1:11" ht="15" customHeight="1" x14ac:dyDescent="0.2">
      <c r="A44" s="41"/>
      <c r="B44" s="186" t="s">
        <v>63</v>
      </c>
      <c r="C44" s="130">
        <v>162757525</v>
      </c>
      <c r="D44" s="191"/>
      <c r="E44" s="130">
        <v>173406291</v>
      </c>
      <c r="F44" s="130">
        <v>93371571</v>
      </c>
      <c r="G44" s="130">
        <v>97992775</v>
      </c>
      <c r="H44" s="129">
        <f>G44/F44</f>
        <v>1.0494926234024702</v>
      </c>
      <c r="I44" s="130">
        <f t="shared" si="10"/>
        <v>97992775</v>
      </c>
      <c r="J44" s="33"/>
      <c r="K44" s="33"/>
    </row>
    <row r="45" spans="1:11" ht="15" customHeight="1" x14ac:dyDescent="0.2">
      <c r="A45" s="41"/>
      <c r="B45" s="186" t="s">
        <v>64</v>
      </c>
      <c r="C45" s="130">
        <v>7606168</v>
      </c>
      <c r="D45" s="191"/>
      <c r="E45" s="130">
        <v>7606168</v>
      </c>
      <c r="F45" s="130">
        <v>7606168</v>
      </c>
      <c r="G45" s="130">
        <v>7606168</v>
      </c>
      <c r="H45" s="129">
        <f>G45/F45</f>
        <v>1</v>
      </c>
      <c r="I45" s="130">
        <f t="shared" si="10"/>
        <v>7606168</v>
      </c>
      <c r="J45" s="33"/>
      <c r="K45" s="33"/>
    </row>
    <row r="46" spans="1:11" ht="15" hidden="1" customHeight="1" x14ac:dyDescent="0.2">
      <c r="A46" s="41"/>
      <c r="B46" s="186"/>
      <c r="C46" s="130"/>
      <c r="D46" s="191"/>
      <c r="E46" s="130"/>
      <c r="F46" s="130"/>
      <c r="G46" s="130">
        <v>0</v>
      </c>
      <c r="H46" s="129"/>
      <c r="I46" s="130">
        <f t="shared" si="10"/>
        <v>0</v>
      </c>
      <c r="J46" s="33"/>
      <c r="K46" s="33"/>
    </row>
    <row r="47" spans="1:11" s="218" customFormat="1" ht="24.75" customHeight="1" x14ac:dyDescent="0.2">
      <c r="A47" s="213" t="s">
        <v>2</v>
      </c>
      <c r="B47" s="214" t="s">
        <v>22</v>
      </c>
      <c r="C47" s="215">
        <f>SUM(C42:C46)</f>
        <v>170363693</v>
      </c>
      <c r="D47" s="215">
        <f>SUM(D42:D46)</f>
        <v>0</v>
      </c>
      <c r="E47" s="215">
        <f>SUM(E42:E46)</f>
        <v>181012459</v>
      </c>
      <c r="F47" s="215">
        <f>SUM(F42:F46)</f>
        <v>100977739</v>
      </c>
      <c r="G47" s="215">
        <f>SUM(G42:G46)</f>
        <v>105598943</v>
      </c>
      <c r="H47" s="216">
        <f>G47/F47</f>
        <v>1.0457645818352101</v>
      </c>
      <c r="I47" s="215">
        <f t="shared" ref="I47:K47" si="11">SUM(I42:I46)</f>
        <v>105598943</v>
      </c>
      <c r="J47" s="215">
        <f t="shared" si="11"/>
        <v>0</v>
      </c>
      <c r="K47" s="215">
        <f t="shared" si="11"/>
        <v>0</v>
      </c>
    </row>
    <row r="48" spans="1:11" s="32" customFormat="1" ht="15" customHeight="1" x14ac:dyDescent="0.2">
      <c r="A48" s="44"/>
      <c r="B48" s="31" t="s">
        <v>59</v>
      </c>
      <c r="C48" s="33">
        <f>C47-C50</f>
        <v>7606168</v>
      </c>
      <c r="D48" s="33">
        <f t="shared" ref="D48:G48" si="12">D47-D50</f>
        <v>0</v>
      </c>
      <c r="E48" s="33">
        <f t="shared" si="12"/>
        <v>7606168</v>
      </c>
      <c r="F48" s="33">
        <f t="shared" si="12"/>
        <v>7606168</v>
      </c>
      <c r="G48" s="33">
        <f t="shared" si="12"/>
        <v>7606168</v>
      </c>
      <c r="H48" s="129">
        <f>G48/F48</f>
        <v>1</v>
      </c>
      <c r="I48" s="130">
        <f t="shared" ref="I48:I49" si="13">G48-J48-K48</f>
        <v>7606168</v>
      </c>
      <c r="J48" s="33"/>
      <c r="K48" s="33"/>
    </row>
    <row r="49" spans="1:11" s="32" customFormat="1" ht="15" customHeight="1" x14ac:dyDescent="0.2">
      <c r="A49" s="44"/>
      <c r="B49" s="31" t="s">
        <v>60</v>
      </c>
      <c r="C49" s="33">
        <v>0</v>
      </c>
      <c r="D49" s="56"/>
      <c r="E49" s="33">
        <v>0</v>
      </c>
      <c r="F49" s="33">
        <v>0</v>
      </c>
      <c r="G49" s="33">
        <v>0</v>
      </c>
      <c r="H49" s="129">
        <v>0</v>
      </c>
      <c r="I49" s="130">
        <f t="shared" si="13"/>
        <v>0</v>
      </c>
      <c r="J49" s="33"/>
      <c r="K49" s="33"/>
    </row>
    <row r="50" spans="1:11" s="32" customFormat="1" ht="15" customHeight="1" x14ac:dyDescent="0.2">
      <c r="A50" s="44"/>
      <c r="B50" s="31" t="s">
        <v>4</v>
      </c>
      <c r="C50" s="33">
        <f>C44</f>
        <v>162757525</v>
      </c>
      <c r="D50" s="33">
        <f t="shared" ref="D50:I50" si="14">D44</f>
        <v>0</v>
      </c>
      <c r="E50" s="33">
        <f t="shared" si="14"/>
        <v>173406291</v>
      </c>
      <c r="F50" s="33">
        <f t="shared" si="14"/>
        <v>93371571</v>
      </c>
      <c r="G50" s="33">
        <f t="shared" si="14"/>
        <v>97992775</v>
      </c>
      <c r="H50" s="129">
        <f>G50/F50</f>
        <v>1.0494926234024702</v>
      </c>
      <c r="I50" s="33">
        <f t="shared" si="14"/>
        <v>97992775</v>
      </c>
      <c r="J50" s="33">
        <v>0</v>
      </c>
      <c r="K50" s="33">
        <v>0</v>
      </c>
    </row>
    <row r="51" spans="1:11" s="39" customFormat="1" ht="15" customHeight="1" x14ac:dyDescent="0.2">
      <c r="A51" s="45"/>
      <c r="B51" s="188" t="s">
        <v>65</v>
      </c>
      <c r="C51" s="200">
        <f>C26-C14</f>
        <v>-169538193</v>
      </c>
      <c r="D51" s="200">
        <f>D26-D14</f>
        <v>0</v>
      </c>
      <c r="E51" s="200">
        <f>E26-E14</f>
        <v>-177753089</v>
      </c>
      <c r="F51" s="200">
        <f>F26-F14</f>
        <v>-99518369</v>
      </c>
      <c r="G51" s="200">
        <f>G26-G14</f>
        <v>-93084877</v>
      </c>
      <c r="H51" s="201">
        <f>G51/F51</f>
        <v>0.93535372349199175</v>
      </c>
      <c r="I51" s="200">
        <f t="shared" ref="I51:K51" si="15">I26-I14</f>
        <v>-98902786</v>
      </c>
      <c r="J51" s="200">
        <f t="shared" si="15"/>
        <v>5817909</v>
      </c>
      <c r="K51" s="200">
        <f t="shared" si="15"/>
        <v>0</v>
      </c>
    </row>
    <row r="52" spans="1:11" s="39" customFormat="1" ht="15" customHeight="1" x14ac:dyDescent="0.2">
      <c r="A52" s="45"/>
      <c r="B52" s="188" t="s">
        <v>66</v>
      </c>
      <c r="C52" s="200">
        <f t="shared" ref="C52:G53" si="16">C30-C18</f>
        <v>-825500</v>
      </c>
      <c r="D52" s="200">
        <f t="shared" si="16"/>
        <v>0</v>
      </c>
      <c r="E52" s="200">
        <f t="shared" si="16"/>
        <v>-3259370</v>
      </c>
      <c r="F52" s="200">
        <f t="shared" si="16"/>
        <v>-1459370</v>
      </c>
      <c r="G52" s="200">
        <f t="shared" si="16"/>
        <v>-1308735</v>
      </c>
      <c r="H52" s="201">
        <f>G52/F52</f>
        <v>0.89678080267512694</v>
      </c>
      <c r="I52" s="200">
        <f t="shared" ref="I52:K53" si="17">I30-I18</f>
        <v>-674865</v>
      </c>
      <c r="J52" s="200">
        <f t="shared" si="17"/>
        <v>-633870</v>
      </c>
      <c r="K52" s="200">
        <f t="shared" si="17"/>
        <v>0</v>
      </c>
    </row>
    <row r="53" spans="1:11" s="29" customFormat="1" ht="22.5" customHeight="1" x14ac:dyDescent="0.2">
      <c r="A53" s="46" t="s">
        <v>29</v>
      </c>
      <c r="B53" s="48" t="s">
        <v>0</v>
      </c>
      <c r="C53" s="202">
        <f t="shared" si="16"/>
        <v>-170363693</v>
      </c>
      <c r="D53" s="202">
        <f t="shared" si="16"/>
        <v>0</v>
      </c>
      <c r="E53" s="202">
        <f t="shared" si="16"/>
        <v>-181012459</v>
      </c>
      <c r="F53" s="202">
        <f t="shared" si="16"/>
        <v>-100977739</v>
      </c>
      <c r="G53" s="202">
        <f t="shared" si="16"/>
        <v>-94393612</v>
      </c>
      <c r="H53" s="203">
        <f>G53/F53</f>
        <v>0.93479625246907139</v>
      </c>
      <c r="I53" s="202">
        <f t="shared" si="17"/>
        <v>-99577651</v>
      </c>
      <c r="J53" s="202">
        <f t="shared" si="17"/>
        <v>5184039</v>
      </c>
      <c r="K53" s="202">
        <f t="shared" si="17"/>
        <v>0</v>
      </c>
    </row>
    <row r="54" spans="1:11" s="29" customFormat="1" ht="22.5" x14ac:dyDescent="0.2">
      <c r="A54" s="46" t="s">
        <v>3</v>
      </c>
      <c r="B54" s="49" t="s">
        <v>6</v>
      </c>
      <c r="C54" s="202">
        <f>C47-C37</f>
        <v>170363693</v>
      </c>
      <c r="D54" s="202">
        <f>D47-D37</f>
        <v>0</v>
      </c>
      <c r="E54" s="202">
        <f>E47-E37</f>
        <v>181012459</v>
      </c>
      <c r="F54" s="202">
        <f>F47-F37</f>
        <v>100977739</v>
      </c>
      <c r="G54" s="202">
        <f>G47-G37</f>
        <v>105598943</v>
      </c>
      <c r="H54" s="203">
        <f>G54/F54</f>
        <v>1.0457645818352101</v>
      </c>
      <c r="I54" s="202">
        <f t="shared" ref="I54:K54" si="18">I47-I37</f>
        <v>105598943</v>
      </c>
      <c r="J54" s="202">
        <f t="shared" si="18"/>
        <v>0</v>
      </c>
      <c r="K54" s="202">
        <f t="shared" si="18"/>
        <v>0</v>
      </c>
    </row>
    <row r="55" spans="1:11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>
        <f>E55-J55-K55</f>
        <v>0</v>
      </c>
      <c r="J55" s="205"/>
      <c r="K55" s="205"/>
    </row>
    <row r="56" spans="1:11" s="52" customFormat="1" ht="12" x14ac:dyDescent="0.2">
      <c r="A56" s="51"/>
      <c r="B56" s="212" t="s">
        <v>146</v>
      </c>
      <c r="C56" s="208">
        <v>41</v>
      </c>
      <c r="D56" s="207"/>
      <c r="E56" s="208">
        <v>41</v>
      </c>
      <c r="F56" s="208">
        <v>41</v>
      </c>
      <c r="G56" s="208">
        <v>41</v>
      </c>
      <c r="H56" s="129">
        <f>G56/F56</f>
        <v>1</v>
      </c>
      <c r="I56" s="208">
        <f>G56</f>
        <v>41</v>
      </c>
      <c r="J56" s="209"/>
      <c r="K56" s="209"/>
    </row>
    <row r="57" spans="1:11" s="52" customFormat="1" ht="12" x14ac:dyDescent="0.2">
      <c r="A57" s="51"/>
      <c r="B57" s="212" t="s">
        <v>182</v>
      </c>
      <c r="C57" s="208">
        <v>8</v>
      </c>
      <c r="D57" s="207"/>
      <c r="E57" s="208">
        <v>35</v>
      </c>
      <c r="F57" s="208">
        <v>37</v>
      </c>
      <c r="G57" s="210">
        <v>37</v>
      </c>
      <c r="H57" s="129">
        <f>G57/F57</f>
        <v>1</v>
      </c>
      <c r="I57" s="208">
        <f>G57</f>
        <v>37</v>
      </c>
      <c r="J57" s="209"/>
      <c r="K57" s="209"/>
    </row>
    <row r="58" spans="1:11" s="52" customFormat="1" ht="12" x14ac:dyDescent="0.2">
      <c r="A58" s="51"/>
      <c r="B58" s="212" t="s">
        <v>74</v>
      </c>
      <c r="C58" s="208">
        <v>3</v>
      </c>
      <c r="D58" s="207"/>
      <c r="E58" s="208">
        <v>3</v>
      </c>
      <c r="F58" s="208">
        <v>3</v>
      </c>
      <c r="G58" s="208">
        <v>3</v>
      </c>
      <c r="H58" s="129">
        <v>0</v>
      </c>
      <c r="I58" s="208">
        <f>G58</f>
        <v>3</v>
      </c>
      <c r="J58" s="209"/>
      <c r="K58" s="209"/>
    </row>
    <row r="59" spans="1:11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1" x14ac:dyDescent="0.2">
      <c r="C60" s="4"/>
      <c r="D60" s="58"/>
      <c r="E60" s="4"/>
      <c r="F60" s="4"/>
      <c r="G60" s="4"/>
      <c r="I60" s="79"/>
      <c r="J60" s="3"/>
      <c r="K60" s="3"/>
    </row>
    <row r="61" spans="1:11" x14ac:dyDescent="0.2">
      <c r="C61" s="4"/>
      <c r="D61" s="58"/>
      <c r="E61" s="4"/>
      <c r="F61" s="4"/>
      <c r="G61" s="4"/>
      <c r="I61" s="79"/>
      <c r="J61" s="3"/>
      <c r="K61" s="3"/>
    </row>
    <row r="62" spans="1:11" x14ac:dyDescent="0.2">
      <c r="C62" s="4"/>
      <c r="D62" s="58"/>
      <c r="E62" s="4"/>
      <c r="F62" s="4"/>
      <c r="G62" s="4"/>
      <c r="I62" s="79"/>
      <c r="J62" s="3"/>
      <c r="K62" s="3"/>
    </row>
    <row r="63" spans="1:11" x14ac:dyDescent="0.2">
      <c r="C63" s="4"/>
      <c r="D63" s="58"/>
      <c r="E63" s="4"/>
      <c r="F63" s="4"/>
      <c r="G63" s="4"/>
      <c r="I63" s="79"/>
      <c r="J63" s="3"/>
      <c r="K63" s="3"/>
    </row>
    <row r="64" spans="1:11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L125"/>
  <sheetViews>
    <sheetView showGridLines="0" showWhiteSpace="0" topLeftCell="B38" zoomScale="130" zoomScaleNormal="130" zoomScalePageLayoutView="126" workbookViewId="0">
      <selection activeCell="F45" sqref="F45"/>
    </sheetView>
  </sheetViews>
  <sheetFormatPr defaultColWidth="8.140625" defaultRowHeight="12.75" x14ac:dyDescent="0.2"/>
  <cols>
    <col min="1" max="1" width="3.140625" style="2" hidden="1" customWidth="1"/>
    <col min="2" max="2" width="27.85546875" style="190" customWidth="1"/>
    <col min="3" max="3" width="12.85546875" style="1" customWidth="1"/>
    <col min="4" max="4" width="6.85546875" style="59" hidden="1" customWidth="1"/>
    <col min="5" max="5" width="13.140625" style="1" customWidth="1"/>
    <col min="6" max="6" width="11.5703125" style="1" customWidth="1"/>
    <col min="7" max="7" width="11" style="1" customWidth="1"/>
    <col min="8" max="8" width="8.28515625" style="70" customWidth="1"/>
    <col min="9" max="9" width="11.42578125" style="76" customWidth="1"/>
    <col min="10" max="10" width="8.5703125" customWidth="1"/>
    <col min="11" max="11" width="6.85546875" customWidth="1"/>
  </cols>
  <sheetData>
    <row r="1" spans="1:11" s="34" customFormat="1" ht="10.5" hidden="1" customHeight="1" x14ac:dyDescent="0.2">
      <c r="A1" s="40"/>
      <c r="B1" s="184"/>
      <c r="C1" s="35"/>
      <c r="D1" s="53"/>
      <c r="E1" s="35"/>
      <c r="F1" s="35"/>
      <c r="G1" s="35"/>
      <c r="H1" s="68"/>
      <c r="K1" s="36" t="s">
        <v>23</v>
      </c>
    </row>
    <row r="2" spans="1:11" ht="6.75" customHeight="1" x14ac:dyDescent="0.2">
      <c r="B2" s="184"/>
      <c r="C2" s="26"/>
      <c r="D2" s="54"/>
      <c r="E2" s="26"/>
      <c r="F2" s="26"/>
      <c r="G2" s="26"/>
      <c r="H2" s="69"/>
      <c r="K2" s="25"/>
    </row>
    <row r="3" spans="1:11" ht="6.75" customHeight="1" x14ac:dyDescent="0.2">
      <c r="B3" s="184"/>
      <c r="C3" s="26"/>
      <c r="D3" s="54"/>
      <c r="E3" s="26"/>
      <c r="F3" s="26"/>
      <c r="G3" s="26"/>
      <c r="H3" s="69"/>
      <c r="K3" s="135" t="s">
        <v>184</v>
      </c>
    </row>
    <row r="4" spans="1:11" s="30" customFormat="1" ht="17.25" customHeight="1" x14ac:dyDescent="0.2">
      <c r="A4" s="222"/>
      <c r="B4" s="225" t="s">
        <v>39</v>
      </c>
      <c r="C4" s="229" t="s">
        <v>201</v>
      </c>
      <c r="D4" s="230"/>
      <c r="E4" s="230"/>
      <c r="F4" s="230"/>
      <c r="G4" s="230"/>
      <c r="H4" s="230"/>
      <c r="I4" s="230"/>
      <c r="J4" s="230"/>
      <c r="K4" s="231"/>
    </row>
    <row r="5" spans="1:11" s="30" customFormat="1" ht="11.25" customHeight="1" x14ac:dyDescent="0.2">
      <c r="A5" s="223"/>
      <c r="B5" s="232"/>
      <c r="C5" s="225" t="s">
        <v>69</v>
      </c>
      <c r="D5" s="234" t="s">
        <v>70</v>
      </c>
      <c r="E5" s="225" t="s">
        <v>71</v>
      </c>
      <c r="F5" s="225" t="s">
        <v>79</v>
      </c>
      <c r="G5" s="225" t="s">
        <v>76</v>
      </c>
      <c r="H5" s="227" t="s">
        <v>77</v>
      </c>
      <c r="I5" s="233" t="s">
        <v>38</v>
      </c>
      <c r="J5" s="233"/>
      <c r="K5" s="233"/>
    </row>
    <row r="6" spans="1:11" s="50" customFormat="1" ht="16.5" customHeight="1" x14ac:dyDescent="0.2">
      <c r="A6" s="224"/>
      <c r="B6" s="226"/>
      <c r="C6" s="226"/>
      <c r="D6" s="235"/>
      <c r="E6" s="226"/>
      <c r="F6" s="226"/>
      <c r="G6" s="226"/>
      <c r="H6" s="228"/>
      <c r="I6" s="6" t="s">
        <v>40</v>
      </c>
      <c r="J6" s="6" t="s">
        <v>41</v>
      </c>
      <c r="K6" s="6" t="s">
        <v>80</v>
      </c>
    </row>
    <row r="7" spans="1:11" ht="15" customHeight="1" x14ac:dyDescent="0.2">
      <c r="A7" s="41"/>
      <c r="B7" s="185" t="s">
        <v>42</v>
      </c>
      <c r="C7" s="27"/>
      <c r="D7" s="55"/>
      <c r="E7" s="27"/>
      <c r="F7" s="27"/>
      <c r="G7" s="67"/>
      <c r="H7" s="67"/>
      <c r="I7" s="77"/>
      <c r="J7" s="5"/>
      <c r="K7" s="5"/>
    </row>
    <row r="8" spans="1:11" ht="15" customHeight="1" x14ac:dyDescent="0.2">
      <c r="A8" s="41"/>
      <c r="B8" s="186" t="s">
        <v>12</v>
      </c>
      <c r="C8" s="130">
        <f>'1 melléklet Önk'!C8+'1 melléklet Hiv'!C8+'1 melléklet MŰv Kp'!C8+'1 melléklet szoc kp'!C8+'1 melléklet óvoda'!C8+'1 melléklet VG'!C8</f>
        <v>676948573</v>
      </c>
      <c r="D8" s="191">
        <f>'1 melléklet Önk'!D8+'1 melléklet Hiv'!D8+'1 melléklet MŰv Kp'!D8+'1 melléklet szoc kp'!D8+'1 melléklet óvoda'!D8+'1 melléklet VG'!D8</f>
        <v>0</v>
      </c>
      <c r="E8" s="130">
        <f>'1 melléklet Önk'!E8+'1 melléklet Hiv'!E8+'1 melléklet MŰv Kp'!E8+'1 melléklet szoc kp'!E8+'1 melléklet óvoda'!E8+'1 melléklet VG'!E8</f>
        <v>739301704</v>
      </c>
      <c r="F8" s="130">
        <f>'1 melléklet Önk'!F8+'1 melléklet Hiv'!F8+'1 melléklet MŰv Kp'!F8+'1 melléklet szoc kp'!F8+'1 melléklet óvoda'!F8+'1 melléklet VG'!F8</f>
        <v>379059436</v>
      </c>
      <c r="G8" s="130">
        <f>'1 melléklet Önk'!G8+'1 melléklet Hiv'!G8+'1 melléklet MŰv Kp'!G8+'1 melléklet szoc kp'!G8+'1 melléklet óvoda'!G8+'1 melléklet VG'!G8</f>
        <v>371552960</v>
      </c>
      <c r="H8" s="129">
        <f>G8/F8</f>
        <v>0.98019710027743512</v>
      </c>
      <c r="I8" s="130">
        <f>'1 melléklet Önk'!I8+'1 melléklet Hiv'!I8+'1 melléklet MŰv Kp'!I8+'1 melléklet szoc kp'!I8+'1 melléklet óvoda'!I8+'1 melléklet VG'!I8</f>
        <v>342644316</v>
      </c>
      <c r="J8" s="130">
        <f>'1 melléklet Önk'!J8+'1 melléklet Hiv'!J8+'1 melléklet MŰv Kp'!J8+'1 melléklet szoc kp'!J8+'1 melléklet óvoda'!J8+'1 melléklet VG'!J8</f>
        <v>28908644</v>
      </c>
      <c r="K8" s="130">
        <f>'1 melléklet Önk'!K8+'1 melléklet Hiv'!K8+'1 melléklet MŰv Kp'!K8+'1 melléklet szoc kp'!K8+'1 melléklet óvoda'!K8+'1 melléklet VG'!K8</f>
        <v>0</v>
      </c>
    </row>
    <row r="9" spans="1:11" ht="15" customHeight="1" x14ac:dyDescent="0.2">
      <c r="A9" s="41"/>
      <c r="B9" s="186" t="s">
        <v>13</v>
      </c>
      <c r="C9" s="130">
        <f>'1 melléklet Önk'!C9+'1 melléklet Hiv'!C9+'1 melléklet MŰv Kp'!C9+'1 melléklet szoc kp'!C9+'1 melléklet óvoda'!C9+'1 melléklet VG'!C9</f>
        <v>117117364</v>
      </c>
      <c r="D9" s="191">
        <f>'1 melléklet Önk'!D9+'1 melléklet Hiv'!D9+'1 melléklet MŰv Kp'!D9+'1 melléklet szoc kp'!D9+'1 melléklet óvoda'!D9+'1 melléklet VG'!D9</f>
        <v>0</v>
      </c>
      <c r="E9" s="130">
        <f>'1 melléklet Önk'!E9+'1 melléklet Hiv'!E9+'1 melléklet MŰv Kp'!E9+'1 melléklet szoc kp'!E9+'1 melléklet óvoda'!E9+'1 melléklet VG'!E9</f>
        <v>125509072</v>
      </c>
      <c r="F9" s="130">
        <f>'1 melléklet Önk'!F9+'1 melléklet Hiv'!F9+'1 melléklet MŰv Kp'!F9+'1 melléklet szoc kp'!F9+'1 melléklet óvoda'!F9+'1 melléklet VG'!F9</f>
        <v>65706948</v>
      </c>
      <c r="G9" s="130">
        <f>'1 melléklet Önk'!G9+'1 melléklet Hiv'!G9+'1 melléklet MŰv Kp'!G9+'1 melléklet szoc kp'!G9+'1 melléklet óvoda'!G9+'1 melléklet VG'!G9</f>
        <v>63378556</v>
      </c>
      <c r="H9" s="129">
        <f t="shared" ref="H9:H17" si="0">G9/F9</f>
        <v>0.96456399101050927</v>
      </c>
      <c r="I9" s="130">
        <f>'1 melléklet Önk'!I9+'1 melléklet Hiv'!I9+'1 melléklet MŰv Kp'!I9+'1 melléklet szoc kp'!I9+'1 melléklet óvoda'!I9+'1 melléklet VG'!I9</f>
        <v>59325883</v>
      </c>
      <c r="J9" s="130">
        <f>'1 melléklet Önk'!J9+'1 melléklet Hiv'!J9+'1 melléklet MŰv Kp'!J9+'1 melléklet szoc kp'!J9+'1 melléklet óvoda'!J9+'1 melléklet VG'!J9</f>
        <v>4052673</v>
      </c>
      <c r="K9" s="130">
        <f>'1 melléklet Önk'!K9+'1 melléklet Hiv'!K9+'1 melléklet MŰv Kp'!K9+'1 melléklet szoc kp'!K9+'1 melléklet óvoda'!K9+'1 melléklet VG'!K9</f>
        <v>0</v>
      </c>
    </row>
    <row r="10" spans="1:11" ht="15" customHeight="1" x14ac:dyDescent="0.2">
      <c r="A10" s="41"/>
      <c r="B10" s="186" t="s">
        <v>14</v>
      </c>
      <c r="C10" s="130">
        <f>'1 melléklet Önk'!C10+'1 melléklet Hiv'!C10+'1 melléklet MŰv Kp'!C10+'1 melléklet szoc kp'!C10+'1 melléklet óvoda'!C10+'1 melléklet VG'!C10</f>
        <v>500229717</v>
      </c>
      <c r="D10" s="191">
        <f>'1 melléklet Önk'!D10+'1 melléklet Hiv'!D10+'1 melléklet MŰv Kp'!D10+'1 melléklet szoc kp'!D10+'1 melléklet óvoda'!D10+'1 melléklet VG'!D10</f>
        <v>0</v>
      </c>
      <c r="E10" s="130">
        <f>'1 melléklet Önk'!E10+'1 melléklet Hiv'!E10+'1 melléklet MŰv Kp'!E10+'1 melléklet szoc kp'!E10+'1 melléklet óvoda'!E10+'1 melléklet VG'!E10</f>
        <v>511192150</v>
      </c>
      <c r="F10" s="130">
        <f>'1 melléklet Önk'!F10+'1 melléklet Hiv'!F10+'1 melléklet MŰv Kp'!F10+'1 melléklet szoc kp'!F10+'1 melléklet óvoda'!F10+'1 melléklet VG'!F10</f>
        <v>244435421</v>
      </c>
      <c r="G10" s="130">
        <f>'1 melléklet Önk'!G10+'1 melléklet Hiv'!G10+'1 melléklet MŰv Kp'!G10+'1 melléklet szoc kp'!G10+'1 melléklet óvoda'!G10+'1 melléklet VG'!G10</f>
        <v>237937074</v>
      </c>
      <c r="H10" s="129">
        <f t="shared" si="0"/>
        <v>0.97341487181597952</v>
      </c>
      <c r="I10" s="130">
        <f>'1 melléklet Önk'!I10+'1 melléklet Hiv'!I10+'1 melléklet MŰv Kp'!I10+'1 melléklet szoc kp'!I10+'1 melléklet óvoda'!I10+'1 melléklet VG'!I10</f>
        <v>224010054</v>
      </c>
      <c r="J10" s="130">
        <f>'1 melléklet Önk'!J10+'1 melléklet Hiv'!J10+'1 melléklet MŰv Kp'!J10+'1 melléklet szoc kp'!J10+'1 melléklet óvoda'!J10+'1 melléklet VG'!J10</f>
        <v>13927020</v>
      </c>
      <c r="K10" s="130">
        <f>'1 melléklet Önk'!K10+'1 melléklet Hiv'!K10+'1 melléklet MŰv Kp'!K10+'1 melléklet szoc kp'!K10+'1 melléklet óvoda'!K10+'1 melléklet VG'!K10</f>
        <v>0</v>
      </c>
    </row>
    <row r="11" spans="1:11" ht="15" customHeight="1" x14ac:dyDescent="0.2">
      <c r="A11" s="41"/>
      <c r="B11" s="186" t="s">
        <v>43</v>
      </c>
      <c r="C11" s="130">
        <f>'1 melléklet Önk'!C11+'1 melléklet Hiv'!C11+'1 melléklet MŰv Kp'!C11+'1 melléklet szoc kp'!C11+'1 melléklet óvoda'!C11+'1 melléklet VG'!C11</f>
        <v>23250000</v>
      </c>
      <c r="D11" s="191">
        <f>'1 melléklet Önk'!D11+'1 melléklet Hiv'!D11+'1 melléklet MŰv Kp'!D11+'1 melléklet szoc kp'!D11+'1 melléklet óvoda'!D11+'1 melléklet VG'!D11</f>
        <v>0</v>
      </c>
      <c r="E11" s="130">
        <f>'1 melléklet Önk'!E11+'1 melléklet Hiv'!E11+'1 melléklet MŰv Kp'!E11+'1 melléklet szoc kp'!E11+'1 melléklet óvoda'!E11+'1 melléklet VG'!E11</f>
        <v>33345285</v>
      </c>
      <c r="F11" s="130">
        <f>'1 melléklet Önk'!F11+'1 melléklet Hiv'!F11+'1 melléklet MŰv Kp'!F11+'1 melléklet szoc kp'!F11+'1 melléklet óvoda'!F11+'1 melléklet VG'!F11</f>
        <v>24346042</v>
      </c>
      <c r="G11" s="130">
        <f>'1 melléklet Önk'!G11+'1 melléklet Hiv'!G11+'1 melléklet MŰv Kp'!G11+'1 melléklet szoc kp'!G11+'1 melléklet óvoda'!G11+'1 melléklet VG'!G11</f>
        <v>24326051</v>
      </c>
      <c r="H11" s="129">
        <f t="shared" si="0"/>
        <v>0.99917888090392681</v>
      </c>
      <c r="I11" s="130">
        <f>'1 melléklet Önk'!I11+'1 melléklet Hiv'!I11+'1 melléklet MŰv Kp'!I11+'1 melléklet szoc kp'!I11+'1 melléklet óvoda'!I11+'1 melléklet VG'!I11</f>
        <v>24326051</v>
      </c>
      <c r="J11" s="130">
        <f>'1 melléklet Önk'!J11+'1 melléklet Hiv'!J11+'1 melléklet MŰv Kp'!J11+'1 melléklet szoc kp'!J11+'1 melléklet óvoda'!J11+'1 melléklet VG'!J11</f>
        <v>0</v>
      </c>
      <c r="K11" s="130">
        <f>'1 melléklet Önk'!K11+'1 melléklet Hiv'!K11+'1 melléklet MŰv Kp'!K11+'1 melléklet szoc kp'!K11+'1 melléklet óvoda'!K11+'1 melléklet VG'!K11</f>
        <v>0</v>
      </c>
    </row>
    <row r="12" spans="1:11" ht="15" customHeight="1" x14ac:dyDescent="0.2">
      <c r="A12" s="41"/>
      <c r="B12" s="186" t="s">
        <v>177</v>
      </c>
      <c r="C12" s="130">
        <f>'1 melléklet Önk'!C12+'1 melléklet Hiv'!C12+'1 melléklet MŰv Kp'!C12+'1 melléklet szoc kp'!C12+'1 melléklet óvoda'!C12+'1 melléklet VG'!C12</f>
        <v>8739578</v>
      </c>
      <c r="D12" s="191">
        <f>'1 melléklet Önk'!D12+'1 melléklet Hiv'!D12+'1 melléklet MŰv Kp'!D12+'1 melléklet szoc kp'!D12+'1 melléklet óvoda'!D12+'1 melléklet VG'!D12</f>
        <v>0</v>
      </c>
      <c r="E12" s="130">
        <f>'1 melléklet Önk'!E12+'1 melléklet Hiv'!E12+'1 melléklet MŰv Kp'!E12+'1 melléklet szoc kp'!E12+'1 melléklet óvoda'!E12+'1 melléklet VG'!E12</f>
        <v>18766635</v>
      </c>
      <c r="F12" s="130">
        <f>'1 melléklet Önk'!F12+'1 melléklet Hiv'!F12+'1 melléklet MŰv Kp'!F12+'1 melléklet szoc kp'!F12+'1 melléklet óvoda'!F12+'1 melléklet VG'!F12</f>
        <v>9283318</v>
      </c>
      <c r="G12" s="130">
        <f>'1 melléklet Önk'!G12+'1 melléklet Hiv'!G12+'1 melléklet MŰv Kp'!G12+'1 melléklet szoc kp'!G12+'1 melléklet óvoda'!G12+'1 melléklet VG'!G12</f>
        <v>8827964</v>
      </c>
      <c r="H12" s="129">
        <f t="shared" si="0"/>
        <v>0.95094921880301853</v>
      </c>
      <c r="I12" s="130">
        <f>'1 melléklet Önk'!I12+'1 melléklet Hiv'!I12+'1 melléklet MŰv Kp'!I12+'1 melléklet szoc kp'!I12+'1 melléklet óvoda'!I12+'1 melléklet VG'!I12</f>
        <v>8827964</v>
      </c>
      <c r="J12" s="130">
        <f>'1 melléklet Önk'!J12+'1 melléklet Hiv'!J12+'1 melléklet MŰv Kp'!J12+'1 melléklet szoc kp'!J12+'1 melléklet óvoda'!J12+'1 melléklet VG'!J12</f>
        <v>0</v>
      </c>
      <c r="K12" s="130">
        <f>'1 melléklet Önk'!K12+'1 melléklet Hiv'!K12+'1 melléklet MŰv Kp'!K12+'1 melléklet szoc kp'!K12+'1 melléklet óvoda'!K12+'1 melléklet VG'!K12</f>
        <v>0</v>
      </c>
    </row>
    <row r="13" spans="1:11" ht="18" customHeight="1" x14ac:dyDescent="0.2">
      <c r="A13" s="41"/>
      <c r="B13" s="186" t="s">
        <v>44</v>
      </c>
      <c r="C13" s="130">
        <f>'1 melléklet Önk'!C13+'1 melléklet Hiv'!C13+'1 melléklet MŰv Kp'!C13+'1 melléklet szoc kp'!C13+'1 melléklet óvoda'!C13+'1 melléklet VG'!C13</f>
        <v>167450877</v>
      </c>
      <c r="D13" s="191">
        <f>'1 melléklet Önk'!D13+'1 melléklet Hiv'!D13+'1 melléklet MŰv Kp'!D13+'1 melléklet szoc kp'!D13+'1 melléklet óvoda'!D13+'1 melléklet VG'!D13</f>
        <v>0</v>
      </c>
      <c r="E13" s="130">
        <f>'1 melléklet Önk'!E13+'1 melléklet Hiv'!E13+'1 melléklet MŰv Kp'!E13+'1 melléklet szoc kp'!E13+'1 melléklet óvoda'!E13+'1 melléklet VG'!E13</f>
        <v>132273095</v>
      </c>
      <c r="F13" s="130">
        <f>'1 melléklet Önk'!F13+'1 melléklet Hiv'!F13+'1 melléklet MŰv Kp'!F13+'1 melléklet szoc kp'!F13+'1 melléklet óvoda'!F13+'1 melléklet VG'!F13</f>
        <v>132273095</v>
      </c>
      <c r="G13" s="130">
        <f>'1 melléklet Önk'!G13+'1 melléklet Hiv'!G13+'1 melléklet MŰv Kp'!G13+'1 melléklet szoc kp'!G13+'1 melléklet óvoda'!G13+'1 melléklet VG'!G13</f>
        <v>0</v>
      </c>
      <c r="H13" s="129">
        <f t="shared" si="0"/>
        <v>0</v>
      </c>
      <c r="I13" s="130">
        <f>'1 melléklet Önk'!I13+'1 melléklet Hiv'!I13+'1 melléklet MŰv Kp'!I13+'1 melléklet szoc kp'!I13+'1 melléklet óvoda'!I13+'1 melléklet VG'!I13</f>
        <v>0</v>
      </c>
      <c r="J13" s="130">
        <f>'1 melléklet Önk'!J13+'1 melléklet Hiv'!J13+'1 melléklet MŰv Kp'!J13+'1 melléklet szoc kp'!J13+'1 melléklet óvoda'!J13+'1 melléklet VG'!J13</f>
        <v>0</v>
      </c>
      <c r="K13" s="130">
        <f>'1 melléklet Önk'!K13+'1 melléklet Hiv'!K13+'1 melléklet MŰv Kp'!K13+'1 melléklet szoc kp'!K13+'1 melléklet óvoda'!K13+'1 melléklet VG'!K13</f>
        <v>0</v>
      </c>
    </row>
    <row r="14" spans="1:11" s="28" customFormat="1" ht="15" customHeight="1" x14ac:dyDescent="0.2">
      <c r="A14" s="42" t="s">
        <v>8</v>
      </c>
      <c r="B14" s="187" t="s">
        <v>15</v>
      </c>
      <c r="C14" s="192">
        <f>'1 melléklet Önk'!C14+'1 melléklet Hiv'!C14+'1 melléklet MŰv Kp'!C14+'1 melléklet szoc kp'!C14+'1 melléklet óvoda'!C14+'1 melléklet VG'!C14</f>
        <v>1493736109</v>
      </c>
      <c r="D14" s="192">
        <f>'1 melléklet Önk'!D14+'1 melléklet Hiv'!D14+'1 melléklet MŰv Kp'!D14+'1 melléklet szoc kp'!D14+'1 melléklet óvoda'!D14+'1 melléklet VG'!D14</f>
        <v>0</v>
      </c>
      <c r="E14" s="192">
        <f>'1 melléklet Önk'!E14+'1 melléklet Hiv'!E14+'1 melléklet MŰv Kp'!E14+'1 melléklet szoc kp'!E14+'1 melléklet óvoda'!E14+'1 melléklet VG'!E14</f>
        <v>1560387941</v>
      </c>
      <c r="F14" s="192">
        <f>'1 melléklet Önk'!F14+'1 melléklet Hiv'!F14+'1 melléklet MŰv Kp'!F14+'1 melléklet szoc kp'!F14+'1 melléklet óvoda'!F14+'1 melléklet VG'!F14</f>
        <v>855104260</v>
      </c>
      <c r="G14" s="192">
        <f>'1 melléklet Önk'!G14+'1 melléklet Hiv'!G14+'1 melléklet MŰv Kp'!G14+'1 melléklet szoc kp'!G14+'1 melléklet óvoda'!G14+'1 melléklet VG'!G14</f>
        <v>706022605</v>
      </c>
      <c r="H14" s="193">
        <f>G14/F14</f>
        <v>0.82565675090894763</v>
      </c>
      <c r="I14" s="192">
        <f>'1 melléklet Önk'!I14+'1 melléklet Hiv'!I14+'1 melléklet MŰv Kp'!I14+'1 melléklet szoc kp'!I14+'1 melléklet óvoda'!I14+'1 melléklet VG'!I14</f>
        <v>659134268</v>
      </c>
      <c r="J14" s="192">
        <f>'1 melléklet Önk'!J14+'1 melléklet Hiv'!J14+'1 melléklet MŰv Kp'!J14+'1 melléklet szoc kp'!J14+'1 melléklet óvoda'!J14+'1 melléklet VG'!J14</f>
        <v>46888337</v>
      </c>
      <c r="K14" s="192">
        <f>'1 melléklet Önk'!K14+'1 melléklet Hiv'!K14+'1 melléklet MŰv Kp'!K14+'1 melléklet szoc kp'!K14+'1 melléklet óvoda'!K14+'1 melléklet VG'!K14</f>
        <v>0</v>
      </c>
    </row>
    <row r="15" spans="1:11" ht="15" customHeight="1" x14ac:dyDescent="0.2">
      <c r="A15" s="41"/>
      <c r="B15" s="186" t="s">
        <v>45</v>
      </c>
      <c r="C15" s="130">
        <f>'1 melléklet Önk'!C15+'1 melléklet Hiv'!C15+'1 melléklet MŰv Kp'!C15+'1 melléklet szoc kp'!C15+'1 melléklet óvoda'!C15+'1 melléklet VG'!C15</f>
        <v>438648793</v>
      </c>
      <c r="D15" s="191">
        <f>'1 melléklet Önk'!D15+'1 melléklet Hiv'!D15+'1 melléklet MŰv Kp'!D15+'1 melléklet szoc kp'!D15+'1 melléklet óvoda'!D15+'1 melléklet VG'!D15</f>
        <v>0</v>
      </c>
      <c r="E15" s="130">
        <f>'1 melléklet Önk'!E15+'1 melléklet Hiv'!E15+'1 melléklet MŰv Kp'!E15+'1 melléklet szoc kp'!E15+'1 melléklet óvoda'!E15+'1 melléklet VG'!E15</f>
        <v>426517599</v>
      </c>
      <c r="F15" s="130">
        <f>'1 melléklet Önk'!F15+'1 melléklet Hiv'!F15+'1 melléklet MŰv Kp'!F15+'1 melléklet szoc kp'!F15+'1 melléklet óvoda'!F15+'1 melléklet VG'!F15</f>
        <v>8665268</v>
      </c>
      <c r="G15" s="130">
        <f>'1 melléklet Önk'!G15+'1 melléklet Hiv'!G15+'1 melléklet MŰv Kp'!G15+'1 melléklet szoc kp'!G15+'1 melléklet óvoda'!G15+'1 melléklet VG'!G15</f>
        <v>8370524</v>
      </c>
      <c r="H15" s="129">
        <f t="shared" si="0"/>
        <v>0.96598558752020136</v>
      </c>
      <c r="I15" s="130">
        <f>'1 melléklet Önk'!I15+'1 melléklet Hiv'!I15+'1 melléklet MŰv Kp'!I15+'1 melléklet szoc kp'!I15+'1 melléklet óvoda'!I15+'1 melléklet VG'!I15</f>
        <v>7736654</v>
      </c>
      <c r="J15" s="130">
        <f>'1 melléklet Önk'!J15+'1 melléklet Hiv'!J15+'1 melléklet MŰv Kp'!J15+'1 melléklet szoc kp'!J15+'1 melléklet óvoda'!J15+'1 melléklet VG'!J15</f>
        <v>633870</v>
      </c>
      <c r="K15" s="130">
        <f>'1 melléklet Önk'!K15+'1 melléklet Hiv'!K15+'1 melléklet MŰv Kp'!K15+'1 melléklet szoc kp'!K15+'1 melléklet óvoda'!K15+'1 melléklet VG'!K15</f>
        <v>0</v>
      </c>
    </row>
    <row r="16" spans="1:11" ht="15" customHeight="1" x14ac:dyDescent="0.2">
      <c r="A16" s="41"/>
      <c r="B16" s="186" t="s">
        <v>46</v>
      </c>
      <c r="C16" s="130">
        <f>'1 melléklet Önk'!C16+'1 melléklet Hiv'!C16+'1 melléklet MŰv Kp'!C16+'1 melléklet szoc kp'!C16+'1 melléklet óvoda'!C16+'1 melléklet VG'!C16</f>
        <v>149954968</v>
      </c>
      <c r="D16" s="191">
        <f>'1 melléklet Önk'!D16+'1 melléklet Hiv'!D16+'1 melléklet MŰv Kp'!D16+'1 melléklet szoc kp'!D16+'1 melléklet óvoda'!D16+'1 melléklet VG'!D16</f>
        <v>0</v>
      </c>
      <c r="E16" s="130">
        <f>'1 melléklet Önk'!E16+'1 melléklet Hiv'!E16+'1 melléklet MŰv Kp'!E16+'1 melléklet szoc kp'!E16+'1 melléklet óvoda'!E16+'1 melléklet VG'!E16</f>
        <v>179567322</v>
      </c>
      <c r="F16" s="130">
        <f>'1 melléklet Önk'!F16+'1 melléklet Hiv'!F16+'1 melléklet MŰv Kp'!F16+'1 melléklet szoc kp'!F16+'1 melléklet óvoda'!F16+'1 melléklet VG'!F16</f>
        <v>1268108</v>
      </c>
      <c r="G16" s="130">
        <f>'1 melléklet Önk'!G16+'1 melléklet Hiv'!G16+'1 melléklet MŰv Kp'!G16+'1 melléklet szoc kp'!G16+'1 melléklet óvoda'!G16+'1 melléklet VG'!G16</f>
        <v>1268108</v>
      </c>
      <c r="H16" s="129">
        <f t="shared" si="0"/>
        <v>1</v>
      </c>
      <c r="I16" s="130">
        <f>'1 melléklet Önk'!I16+'1 melléklet Hiv'!I16+'1 melléklet MŰv Kp'!I16+'1 melléklet szoc kp'!I16+'1 melléklet óvoda'!I16+'1 melléklet VG'!I16</f>
        <v>1268108</v>
      </c>
      <c r="J16" s="130">
        <f>'1 melléklet Önk'!J16+'1 melléklet Hiv'!J16+'1 melléklet MŰv Kp'!J16+'1 melléklet szoc kp'!J16+'1 melléklet óvoda'!J16+'1 melléklet VG'!J16</f>
        <v>0</v>
      </c>
      <c r="K16" s="130">
        <f>'1 melléklet Önk'!K16+'1 melléklet Hiv'!K16+'1 melléklet MŰv Kp'!K16+'1 melléklet szoc kp'!K16+'1 melléklet óvoda'!K16+'1 melléklet VG'!K16</f>
        <v>0</v>
      </c>
    </row>
    <row r="17" spans="1:11" ht="15" customHeight="1" x14ac:dyDescent="0.2">
      <c r="A17" s="41"/>
      <c r="B17" s="186" t="s">
        <v>47</v>
      </c>
      <c r="C17" s="130">
        <f>'1 melléklet Önk'!C17+'1 melléklet Hiv'!C17+'1 melléklet MŰv Kp'!C17+'1 melléklet szoc kp'!C17+'1 melléklet óvoda'!C17+'1 melléklet VG'!C17</f>
        <v>20000000</v>
      </c>
      <c r="D17" s="191">
        <f>'1 melléklet Önk'!D17+'1 melléklet Hiv'!D17+'1 melléklet MŰv Kp'!D17+'1 melléklet szoc kp'!D17+'1 melléklet óvoda'!D17+'1 melléklet VG'!D17</f>
        <v>0</v>
      </c>
      <c r="E17" s="130">
        <f>'1 melléklet Önk'!E17+'1 melléklet Hiv'!E17+'1 melléklet MŰv Kp'!E17+'1 melléklet szoc kp'!E17+'1 melléklet óvoda'!E17+'1 melléklet VG'!E17</f>
        <v>21270000</v>
      </c>
      <c r="F17" s="130">
        <f>'1 melléklet Önk'!F17+'1 melléklet Hiv'!F17+'1 melléklet MŰv Kp'!F17+'1 melléklet szoc kp'!F17+'1 melléklet óvoda'!F17+'1 melléklet VG'!F17</f>
        <v>15863953</v>
      </c>
      <c r="G17" s="130">
        <f>'1 melléklet Önk'!G17+'1 melléklet Hiv'!G17+'1 melléklet MŰv Kp'!G17+'1 melléklet szoc kp'!G17+'1 melléklet óvoda'!G17+'1 melléklet VG'!G17</f>
        <v>15863953</v>
      </c>
      <c r="H17" s="129">
        <f t="shared" si="0"/>
        <v>1</v>
      </c>
      <c r="I17" s="130">
        <f>'1 melléklet Önk'!I17+'1 melléklet Hiv'!I17+'1 melléklet MŰv Kp'!I17+'1 melléklet szoc kp'!I17+'1 melléklet óvoda'!I17+'1 melléklet VG'!I17</f>
        <v>15863953</v>
      </c>
      <c r="J17" s="130">
        <f>'1 melléklet Önk'!J17+'1 melléklet Hiv'!J17+'1 melléklet MŰv Kp'!J17+'1 melléklet szoc kp'!J17+'1 melléklet óvoda'!J17+'1 melléklet VG'!J17</f>
        <v>0</v>
      </c>
      <c r="K17" s="130">
        <f>'1 melléklet Önk'!K17+'1 melléklet Hiv'!K17+'1 melléklet MŰv Kp'!K17+'1 melléklet szoc kp'!K17+'1 melléklet óvoda'!K17+'1 melléklet VG'!K17</f>
        <v>0</v>
      </c>
    </row>
    <row r="18" spans="1:11" s="28" customFormat="1" ht="15" customHeight="1" x14ac:dyDescent="0.2">
      <c r="A18" s="42" t="s">
        <v>9</v>
      </c>
      <c r="B18" s="187" t="s">
        <v>16</v>
      </c>
      <c r="C18" s="192">
        <f>'1 melléklet Önk'!C18+'1 melléklet Hiv'!C18+'1 melléklet MŰv Kp'!C18+'1 melléklet szoc kp'!C18+'1 melléklet óvoda'!C18+'1 melléklet VG'!C18</f>
        <v>608603761</v>
      </c>
      <c r="D18" s="192">
        <f>'1 melléklet Önk'!D18+'1 melléklet Hiv'!D18+'1 melléklet MŰv Kp'!D18+'1 melléklet szoc kp'!D18+'1 melléklet óvoda'!D18+'1 melléklet VG'!D18</f>
        <v>0</v>
      </c>
      <c r="E18" s="192">
        <f>'1 melléklet Önk'!E18+'1 melléklet Hiv'!E18+'1 melléklet MŰv Kp'!E18+'1 melléklet szoc kp'!E18+'1 melléklet óvoda'!E18+'1 melléklet VG'!E18</f>
        <v>627354921</v>
      </c>
      <c r="F18" s="192">
        <f>'1 melléklet Önk'!F18+'1 melléklet Hiv'!F18+'1 melléklet MŰv Kp'!F18+'1 melléklet szoc kp'!F18+'1 melléklet óvoda'!F18+'1 melléklet VG'!F18</f>
        <v>25797329</v>
      </c>
      <c r="G18" s="192">
        <f>'1 melléklet Önk'!G18+'1 melléklet Hiv'!G18+'1 melléklet MŰv Kp'!G18+'1 melléklet szoc kp'!G18+'1 melléklet óvoda'!G18+'1 melléklet VG'!G18</f>
        <v>25502585</v>
      </c>
      <c r="H18" s="193">
        <f>G18/F18</f>
        <v>0.9885746311178184</v>
      </c>
      <c r="I18" s="192">
        <f>'1 melléklet Önk'!I18+'1 melléklet Hiv'!I18+'1 melléklet MŰv Kp'!I18+'1 melléklet szoc kp'!I18+'1 melléklet óvoda'!I18+'1 melléklet VG'!I18</f>
        <v>24868715</v>
      </c>
      <c r="J18" s="192">
        <f>'1 melléklet Önk'!J18+'1 melléklet Hiv'!J18+'1 melléklet MŰv Kp'!J18+'1 melléklet szoc kp'!J18+'1 melléklet óvoda'!J18+'1 melléklet VG'!J18</f>
        <v>633870</v>
      </c>
      <c r="K18" s="192">
        <f>'1 melléklet Önk'!K18+'1 melléklet Hiv'!K18+'1 melléklet MŰv Kp'!K18+'1 melléklet szoc kp'!K18+'1 melléklet óvoda'!K18+'1 melléklet VG'!K18</f>
        <v>0</v>
      </c>
    </row>
    <row r="19" spans="1:11" s="217" customFormat="1" ht="23.25" customHeight="1" x14ac:dyDescent="0.2">
      <c r="A19" s="213"/>
      <c r="B19" s="214" t="s">
        <v>48</v>
      </c>
      <c r="C19" s="215">
        <f>'1 melléklet Önk'!C19+'1 melléklet Hiv'!C19+'1 melléklet MŰv Kp'!C19+'1 melléklet szoc kp'!C19+'1 melléklet óvoda'!C19+'1 melléklet VG'!C19</f>
        <v>2102339870</v>
      </c>
      <c r="D19" s="215">
        <f>'1 melléklet Önk'!D19+'1 melléklet Hiv'!D19+'1 melléklet MŰv Kp'!D19+'1 melléklet szoc kp'!D19+'1 melléklet óvoda'!D19+'1 melléklet VG'!D19</f>
        <v>0</v>
      </c>
      <c r="E19" s="215">
        <f>'1 melléklet Önk'!E19+'1 melléklet Hiv'!E19+'1 melléklet MŰv Kp'!E19+'1 melléklet szoc kp'!E19+'1 melléklet óvoda'!E19+'1 melléklet VG'!E19</f>
        <v>2187742862</v>
      </c>
      <c r="F19" s="215">
        <f>'1 melléklet Önk'!F19+'1 melléklet Hiv'!F19+'1 melléklet MŰv Kp'!F19+'1 melléklet szoc kp'!F19+'1 melléklet óvoda'!F19+'1 melléklet VG'!F19</f>
        <v>880901589</v>
      </c>
      <c r="G19" s="215">
        <f>'1 melléklet Önk'!G19+'1 melléklet Hiv'!G19+'1 melléklet MŰv Kp'!G19+'1 melléklet szoc kp'!G19+'1 melléklet óvoda'!G19+'1 melléklet VG'!G19</f>
        <v>731525190</v>
      </c>
      <c r="H19" s="216">
        <f>G19/F19</f>
        <v>0.83042782432760487</v>
      </c>
      <c r="I19" s="215">
        <f>'1 melléklet Önk'!I19+'1 melléklet Hiv'!I19+'1 melléklet MŰv Kp'!I19+'1 melléklet szoc kp'!I19+'1 melléklet óvoda'!I19+'1 melléklet VG'!I19</f>
        <v>684002983</v>
      </c>
      <c r="J19" s="215">
        <f>'1 melléklet Önk'!J19+'1 melléklet Hiv'!J19+'1 melléklet MŰv Kp'!J19+'1 melléklet szoc kp'!J19+'1 melléklet óvoda'!J19+'1 melléklet VG'!J19</f>
        <v>47522207</v>
      </c>
      <c r="K19" s="215">
        <f>'1 melléklet Önk'!K19+'1 melléklet Hiv'!K19+'1 melléklet MŰv Kp'!K19+'1 melléklet szoc kp'!K19+'1 melléklet óvoda'!K19+'1 melléklet VG'!K19</f>
        <v>0</v>
      </c>
    </row>
    <row r="20" spans="1:11" s="1" customFormat="1" ht="15" customHeight="1" x14ac:dyDescent="0.2">
      <c r="A20" s="43"/>
      <c r="B20" s="185" t="s">
        <v>49</v>
      </c>
      <c r="C20" s="194">
        <f>'1 melléklet Önk'!C20+'1 melléklet Hiv'!C20+'1 melléklet MŰv Kp'!C20+'1 melléklet szoc kp'!C20+'1 melléklet óvoda'!C20+'1 melléklet VG'!C20</f>
        <v>0</v>
      </c>
      <c r="D20" s="195">
        <f>'1 melléklet Önk'!D20+'1 melléklet Hiv'!D20+'1 melléklet MŰv Kp'!D20+'1 melléklet szoc kp'!D20+'1 melléklet óvoda'!D20+'1 melléklet VG'!D20</f>
        <v>0</v>
      </c>
      <c r="E20" s="194">
        <f>'1 melléklet Önk'!E20+'1 melléklet Hiv'!E20+'1 melléklet MŰv Kp'!E20+'1 melléklet szoc kp'!E20+'1 melléklet óvoda'!E20+'1 melléklet VG'!E20</f>
        <v>0</v>
      </c>
      <c r="F20" s="194">
        <f>'1 melléklet Önk'!F20+'1 melléklet Hiv'!F20+'1 melléklet MŰv Kp'!F20+'1 melléklet szoc kp'!F20+'1 melléklet óvoda'!F20+'1 melléklet VG'!F20</f>
        <v>0</v>
      </c>
      <c r="G20" s="194">
        <f>'1 melléklet Önk'!G20+'1 melléklet Hiv'!G20+'1 melléklet MŰv Kp'!G20+'1 melléklet szoc kp'!G20+'1 melléklet óvoda'!G20+'1 melléklet VG'!G20</f>
        <v>0</v>
      </c>
      <c r="H20" s="196"/>
      <c r="I20" s="130">
        <f>'1 melléklet Önk'!I20+'1 melléklet Hiv'!I20+'1 melléklet MŰv Kp'!I20+'1 melléklet szoc kp'!I20+'1 melléklet óvoda'!I20+'1 melléklet VG'!I20</f>
        <v>0</v>
      </c>
      <c r="J20" s="197">
        <f>'1 melléklet Önk'!J20+'1 melléklet Hiv'!J20+'1 melléklet MŰv Kp'!J20+'1 melléklet szoc kp'!J20+'1 melléklet óvoda'!J20+'1 melléklet VG'!J20</f>
        <v>0</v>
      </c>
      <c r="K20" s="197">
        <f>'1 melléklet Önk'!K20+'1 melléklet Hiv'!K20+'1 melléklet MŰv Kp'!K20+'1 melléklet szoc kp'!K20+'1 melléklet óvoda'!K20+'1 melléklet VG'!K20</f>
        <v>0</v>
      </c>
    </row>
    <row r="21" spans="1:11" ht="14.25" customHeight="1" x14ac:dyDescent="0.2">
      <c r="A21" s="41"/>
      <c r="B21" s="186" t="s">
        <v>178</v>
      </c>
      <c r="C21" s="130">
        <f>'1 melléklet Önk'!C21+'1 melléklet Hiv'!C21+'1 melléklet MŰv Kp'!C21+'1 melléklet szoc kp'!C21+'1 melléklet óvoda'!C21+'1 melléklet VG'!C21</f>
        <v>498536420</v>
      </c>
      <c r="D21" s="191">
        <f>'1 melléklet Önk'!D21+'1 melléklet Hiv'!D21+'1 melléklet MŰv Kp'!D21+'1 melléklet szoc kp'!D21+'1 melléklet óvoda'!D21+'1 melléklet VG'!D21</f>
        <v>0</v>
      </c>
      <c r="E21" s="130">
        <f>'1 melléklet Önk'!E21+'1 melléklet Hiv'!E21+'1 melléklet MŰv Kp'!E21+'1 melléklet szoc kp'!E21+'1 melléklet óvoda'!E21+'1 melléklet VG'!E21</f>
        <v>509307798</v>
      </c>
      <c r="F21" s="130">
        <f>'1 melléklet Önk'!F21+'1 melléklet Hiv'!F21+'1 melléklet MŰv Kp'!F21+'1 melléklet szoc kp'!F21+'1 melléklet óvoda'!F21+'1 melléklet VG'!F21</f>
        <v>267845806</v>
      </c>
      <c r="G21" s="130">
        <f>'1 melléklet Önk'!G21+'1 melléklet Hiv'!G21+'1 melléklet MŰv Kp'!G21+'1 melléklet szoc kp'!G21+'1 melléklet óvoda'!G21+'1 melléklet VG'!G21</f>
        <v>267845806</v>
      </c>
      <c r="H21" s="129">
        <f t="shared" ref="H21:H26" si="1">G21/F21</f>
        <v>1</v>
      </c>
      <c r="I21" s="130">
        <f>'1 melléklet Önk'!I21+'1 melléklet Hiv'!I21+'1 melléklet MŰv Kp'!I21+'1 melléklet szoc kp'!I21+'1 melléklet óvoda'!I21+'1 melléklet VG'!I21</f>
        <v>267845806</v>
      </c>
      <c r="J21" s="197">
        <f>'1 melléklet Önk'!J21+'1 melléklet Hiv'!J21+'1 melléklet MŰv Kp'!J21+'1 melléklet szoc kp'!J21+'1 melléklet óvoda'!J21+'1 melléklet VG'!J21</f>
        <v>0</v>
      </c>
      <c r="K21" s="197">
        <f>'1 melléklet Önk'!K21+'1 melléklet Hiv'!K21+'1 melléklet MŰv Kp'!K21+'1 melléklet szoc kp'!K21+'1 melléklet óvoda'!K21+'1 melléklet VG'!K21</f>
        <v>0</v>
      </c>
    </row>
    <row r="22" spans="1:11" ht="15" customHeight="1" x14ac:dyDescent="0.2">
      <c r="A22" s="41"/>
      <c r="B22" s="186" t="s">
        <v>50</v>
      </c>
      <c r="C22" s="130">
        <f>'1 melléklet Önk'!C22+'1 melléklet Hiv'!C22+'1 melléklet MŰv Kp'!C22+'1 melléklet szoc kp'!C22+'1 melléklet óvoda'!C22+'1 melléklet VG'!C22</f>
        <v>320016388</v>
      </c>
      <c r="D22" s="191">
        <f>'1 melléklet Önk'!D22+'1 melléklet Hiv'!D22+'1 melléklet MŰv Kp'!D22+'1 melléklet szoc kp'!D22+'1 melléklet óvoda'!D22+'1 melléklet VG'!D22</f>
        <v>0</v>
      </c>
      <c r="E22" s="130">
        <f>'1 melléklet Önk'!E22+'1 melléklet Hiv'!E22+'1 melléklet MŰv Kp'!E22+'1 melléklet szoc kp'!E22+'1 melléklet óvoda'!E22+'1 melléklet VG'!E22</f>
        <v>320016388</v>
      </c>
      <c r="F22" s="130">
        <f>'1 melléklet Önk'!F22+'1 melléklet Hiv'!F22+'1 melléklet MŰv Kp'!F22+'1 melléklet szoc kp'!F22+'1 melléklet óvoda'!F22+'1 melléklet VG'!F22</f>
        <v>160988021</v>
      </c>
      <c r="G22" s="130">
        <f>'1 melléklet Önk'!G22+'1 melléklet Hiv'!G22+'1 melléklet MŰv Kp'!G22+'1 melléklet szoc kp'!G22+'1 melléklet óvoda'!G22+'1 melléklet VG'!G22</f>
        <v>146706475</v>
      </c>
      <c r="H22" s="129">
        <f t="shared" si="1"/>
        <v>0.91128814484898846</v>
      </c>
      <c r="I22" s="130">
        <f>'1 melléklet Önk'!I22+'1 melléklet Hiv'!I22+'1 melléklet MŰv Kp'!I22+'1 melléklet szoc kp'!I22+'1 melléklet óvoda'!I22+'1 melléklet VG'!I22</f>
        <v>146706475</v>
      </c>
      <c r="J22" s="197">
        <f>'1 melléklet Önk'!J22+'1 melléklet Hiv'!J22+'1 melléklet MŰv Kp'!J22+'1 melléklet szoc kp'!J22+'1 melléklet óvoda'!J22+'1 melléklet VG'!J22</f>
        <v>0</v>
      </c>
      <c r="K22" s="197">
        <f>'1 melléklet Önk'!K22+'1 melléklet Hiv'!K22+'1 melléklet MŰv Kp'!K22+'1 melléklet szoc kp'!K22+'1 melléklet óvoda'!K22+'1 melléklet VG'!K22</f>
        <v>0</v>
      </c>
    </row>
    <row r="23" spans="1:11" ht="15" customHeight="1" x14ac:dyDescent="0.2">
      <c r="A23" s="41"/>
      <c r="B23" s="186" t="s">
        <v>179</v>
      </c>
      <c r="C23" s="130">
        <f>'1 melléklet Önk'!C23+'1 melléklet Hiv'!C23+'1 melléklet MŰv Kp'!C23+'1 melléklet szoc kp'!C23+'1 melléklet óvoda'!C23+'1 melléklet VG'!C23</f>
        <v>318719546</v>
      </c>
      <c r="D23" s="191">
        <f>'1 melléklet Önk'!D23+'1 melléklet Hiv'!D23+'1 melléklet MŰv Kp'!D23+'1 melléklet szoc kp'!D23+'1 melléklet óvoda'!D23+'1 melléklet VG'!D23</f>
        <v>0</v>
      </c>
      <c r="E23" s="130">
        <f>'1 melléklet Önk'!E23+'1 melléklet Hiv'!E23+'1 melléklet MŰv Kp'!E23+'1 melléklet szoc kp'!E23+'1 melléklet óvoda'!E23+'1 melléklet VG'!E23</f>
        <v>377046780</v>
      </c>
      <c r="F23" s="130">
        <f>'1 melléklet Önk'!F23+'1 melléklet Hiv'!F23+'1 melléklet MŰv Kp'!F23+'1 melléklet szoc kp'!F23+'1 melléklet óvoda'!F23+'1 melléklet VG'!F23</f>
        <v>211390174</v>
      </c>
      <c r="G23" s="130">
        <f>'1 melléklet Önk'!G23+'1 melléklet Hiv'!G23+'1 melléklet MŰv Kp'!G23+'1 melléklet szoc kp'!G23+'1 melléklet óvoda'!G23+'1 melléklet VG'!G23</f>
        <v>211304262</v>
      </c>
      <c r="H23" s="129">
        <f t="shared" si="1"/>
        <v>0.99959358565076917</v>
      </c>
      <c r="I23" s="130">
        <f>'1 melléklet Önk'!I23+'1 melléklet Hiv'!I23+'1 melléklet MŰv Kp'!I23+'1 melléklet szoc kp'!I23+'1 melléklet óvoda'!I23+'1 melléklet VG'!I23</f>
        <v>190948293</v>
      </c>
      <c r="J23" s="130">
        <f>'1 melléklet Önk'!J23+'1 melléklet Hiv'!J23+'1 melléklet MŰv Kp'!J23+'1 melléklet szoc kp'!J23+'1 melléklet óvoda'!J23+'1 melléklet VG'!J23</f>
        <v>20355969</v>
      </c>
      <c r="K23" s="197">
        <f>'1 melléklet Önk'!K23+'1 melléklet Hiv'!K23+'1 melléklet MŰv Kp'!K23+'1 melléklet szoc kp'!K23+'1 melléklet óvoda'!K23+'1 melléklet VG'!K23</f>
        <v>0</v>
      </c>
    </row>
    <row r="24" spans="1:11" ht="15" customHeight="1" x14ac:dyDescent="0.2">
      <c r="A24" s="41"/>
      <c r="B24" s="186" t="s">
        <v>51</v>
      </c>
      <c r="C24" s="130">
        <f>'1 melléklet Önk'!C24+'1 melléklet Hiv'!C24+'1 melléklet MŰv Kp'!C24+'1 melléklet szoc kp'!C24+'1 melléklet óvoda'!C24+'1 melléklet VG'!C24</f>
        <v>1233000</v>
      </c>
      <c r="D24" s="191">
        <f>'1 melléklet Önk'!D24+'1 melléklet Hiv'!D24+'1 melléklet MŰv Kp'!D24+'1 melléklet szoc kp'!D24+'1 melléklet óvoda'!D24+'1 melléklet VG'!D24</f>
        <v>0</v>
      </c>
      <c r="E24" s="130">
        <f>'1 melléklet Önk'!E24+'1 melléklet Hiv'!E24+'1 melléklet MŰv Kp'!E24+'1 melléklet szoc kp'!E24+'1 melléklet óvoda'!E24+'1 melléklet VG'!E24</f>
        <v>1273870</v>
      </c>
      <c r="F24" s="130">
        <f>'1 melléklet Önk'!F24+'1 melléklet Hiv'!F24+'1 melléklet MŰv Kp'!F24+'1 melléklet szoc kp'!F24+'1 melléklet óvoda'!F24+'1 melléklet VG'!F24</f>
        <v>112870</v>
      </c>
      <c r="G24" s="130">
        <f>'1 melléklet Önk'!G24+'1 melléklet Hiv'!G24+'1 melléklet MŰv Kp'!G24+'1 melléklet szoc kp'!G24+'1 melléklet óvoda'!G24+'1 melléklet VG'!G24</f>
        <v>116788</v>
      </c>
      <c r="H24" s="129">
        <f t="shared" si="1"/>
        <v>1.0347125011074687</v>
      </c>
      <c r="I24" s="130">
        <f>'1 melléklet Önk'!I24+'1 melléklet Hiv'!I24+'1 melléklet MŰv Kp'!I24+'1 melléklet szoc kp'!I24+'1 melléklet óvoda'!I24+'1 melléklet VG'!I24</f>
        <v>116788</v>
      </c>
      <c r="J24" s="130">
        <f>'1 melléklet Önk'!J24+'1 melléklet Hiv'!J24+'1 melléklet MŰv Kp'!J24+'1 melléklet szoc kp'!J24+'1 melléklet óvoda'!J24+'1 melléklet VG'!J24</f>
        <v>0</v>
      </c>
      <c r="K24" s="197">
        <f>'1 melléklet Önk'!K24+'1 melléklet Hiv'!K24+'1 melléklet MŰv Kp'!K24+'1 melléklet szoc kp'!K24+'1 melléklet óvoda'!K24+'1 melléklet VG'!K24</f>
        <v>0</v>
      </c>
    </row>
    <row r="25" spans="1:11" ht="15" customHeight="1" x14ac:dyDescent="0.2">
      <c r="A25" s="41"/>
      <c r="B25" s="186" t="s">
        <v>52</v>
      </c>
      <c r="C25" s="130">
        <f>'1 melléklet Önk'!C25+'1 melléklet Hiv'!C25+'1 melléklet MŰv Kp'!C25+'1 melléklet szoc kp'!C25+'1 melléklet óvoda'!C25+'1 melléklet VG'!C25</f>
        <v>289331133</v>
      </c>
      <c r="D25" s="191">
        <f>'1 melléklet Önk'!D25+'1 melléklet Hiv'!D25+'1 melléklet MŰv Kp'!D25+'1 melléklet szoc kp'!D25+'1 melléklet óvoda'!D25+'1 melléklet VG'!D25</f>
        <v>0</v>
      </c>
      <c r="E25" s="130">
        <f>'1 melléklet Önk'!E25+'1 melléklet Hiv'!E25+'1 melléklet MŰv Kp'!E25+'1 melléklet szoc kp'!E25+'1 melléklet óvoda'!E25+'1 melléklet VG'!E25</f>
        <v>281072474</v>
      </c>
      <c r="F25" s="130">
        <f>'1 melléklet Önk'!F25+'1 melléklet Hiv'!F25+'1 melléklet MŰv Kp'!F25+'1 melléklet szoc kp'!F25+'1 melléklet óvoda'!F25+'1 melléklet VG'!F25</f>
        <v>112767510</v>
      </c>
      <c r="G25" s="130">
        <f>'1 melléklet Önk'!G25+'1 melléklet Hiv'!G25+'1 melléklet MŰv Kp'!G25+'1 melléklet szoc kp'!G25+'1 melléklet óvoda'!G25+'1 melléklet VG'!G25</f>
        <v>116024520</v>
      </c>
      <c r="H25" s="129">
        <f t="shared" si="1"/>
        <v>1.0288825212155523</v>
      </c>
      <c r="I25" s="130">
        <f>'1 melléklet Önk'!I25+'1 melléklet Hiv'!I25+'1 melléklet MŰv Kp'!I25+'1 melléklet szoc kp'!I25+'1 melléklet óvoda'!I25+'1 melléklet VG'!I25</f>
        <v>94855702</v>
      </c>
      <c r="J25" s="130">
        <f>'1 melléklet Önk'!J25+'1 melléklet Hiv'!J25+'1 melléklet MŰv Kp'!J25+'1 melléklet szoc kp'!J25+'1 melléklet óvoda'!J25+'1 melléklet VG'!J25</f>
        <v>21168818</v>
      </c>
      <c r="K25" s="197">
        <f>'1 melléklet Önk'!K25+'1 melléklet Hiv'!K25+'1 melléklet MŰv Kp'!K25+'1 melléklet szoc kp'!K25+'1 melléklet óvoda'!K25+'1 melléklet VG'!K25</f>
        <v>0</v>
      </c>
    </row>
    <row r="26" spans="1:11" s="28" customFormat="1" ht="15" customHeight="1" x14ac:dyDescent="0.2">
      <c r="A26" s="42" t="s">
        <v>10</v>
      </c>
      <c r="B26" s="187" t="s">
        <v>17</v>
      </c>
      <c r="C26" s="192">
        <f>'1 melléklet Önk'!C26+'1 melléklet Hiv'!C26+'1 melléklet MŰv Kp'!C26+'1 melléklet szoc kp'!C26+'1 melléklet óvoda'!C26+'1 melléklet VG'!C26</f>
        <v>1427836487</v>
      </c>
      <c r="D26" s="192">
        <f>'1 melléklet Önk'!D26+'1 melléklet Hiv'!D26+'1 melléklet MŰv Kp'!D26+'1 melléklet szoc kp'!D26+'1 melléklet óvoda'!D26+'1 melléklet VG'!D26</f>
        <v>0</v>
      </c>
      <c r="E26" s="192">
        <f>'1 melléklet Önk'!E26+'1 melléklet Hiv'!E26+'1 melléklet MŰv Kp'!E26+'1 melléklet szoc kp'!E26+'1 melléklet óvoda'!E26+'1 melléklet VG'!E26</f>
        <v>1488717310</v>
      </c>
      <c r="F26" s="192">
        <f>'1 melléklet Önk'!F26+'1 melléklet Hiv'!F26+'1 melléklet MŰv Kp'!F26+'1 melléklet szoc kp'!F26+'1 melléklet óvoda'!F26+'1 melléklet VG'!F26</f>
        <v>753104381</v>
      </c>
      <c r="G26" s="192">
        <f>'1 melléklet Önk'!G26+'1 melléklet Hiv'!G26+'1 melléklet MŰv Kp'!G26+'1 melléklet szoc kp'!G26+'1 melléklet óvoda'!G26+'1 melléklet VG'!G26</f>
        <v>741997851</v>
      </c>
      <c r="H26" s="193">
        <f t="shared" si="1"/>
        <v>0.9852523364885325</v>
      </c>
      <c r="I26" s="192">
        <f>'1 melléklet Önk'!I26+'1 melléklet Hiv'!I26+'1 melléklet MŰv Kp'!I26+'1 melléklet szoc kp'!I26+'1 melléklet óvoda'!I26+'1 melléklet VG'!I26</f>
        <v>700473064</v>
      </c>
      <c r="J26" s="192">
        <f>'1 melléklet Önk'!J26+'1 melléklet Hiv'!J26+'1 melléklet MŰv Kp'!J26+'1 melléklet szoc kp'!J26+'1 melléklet óvoda'!J26+'1 melléklet VG'!J26</f>
        <v>41524787</v>
      </c>
      <c r="K26" s="192">
        <f>'1 melléklet Önk'!K26+'1 melléklet Hiv'!K26+'1 melléklet MŰv Kp'!K26+'1 melléklet szoc kp'!K26+'1 melléklet óvoda'!K26+'1 melléklet VG'!K26</f>
        <v>0</v>
      </c>
    </row>
    <row r="27" spans="1:11" ht="15" customHeight="1" x14ac:dyDescent="0.2">
      <c r="A27" s="41"/>
      <c r="B27" s="186" t="s">
        <v>53</v>
      </c>
      <c r="C27" s="130">
        <f>'1 melléklet Önk'!C27+'1 melléklet Hiv'!C27+'1 melléklet MŰv Kp'!C27+'1 melléklet szoc kp'!C27+'1 melléklet óvoda'!C27+'1 melléklet VG'!C27</f>
        <v>29215532</v>
      </c>
      <c r="D27" s="191">
        <f>'1 melléklet Önk'!D27+'1 melléklet Hiv'!D27+'1 melléklet MŰv Kp'!D27+'1 melléklet szoc kp'!D27+'1 melléklet óvoda'!D27+'1 melléklet VG'!D27</f>
        <v>0</v>
      </c>
      <c r="E27" s="130">
        <f>'1 melléklet Önk'!E27+'1 melléklet Hiv'!E27+'1 melléklet MŰv Kp'!E27+'1 melléklet szoc kp'!E27+'1 melléklet óvoda'!E27+'1 melléklet VG'!E27</f>
        <v>29215532</v>
      </c>
      <c r="F27" s="130">
        <f>'1 melléklet Önk'!F27+'1 melléklet Hiv'!F27+'1 melléklet MŰv Kp'!F27+'1 melléklet szoc kp'!F27+'1 melléklet óvoda'!F27+'1 melléklet VG'!F27</f>
        <v>25182820</v>
      </c>
      <c r="G27" s="130">
        <f>'1 melléklet Önk'!G27+'1 melléklet Hiv'!G27+'1 melléklet MŰv Kp'!G27+'1 melléklet szoc kp'!G27+'1 melléklet óvoda'!G27+'1 melléklet VG'!G27</f>
        <v>25182820</v>
      </c>
      <c r="H27" s="129">
        <f>G27/F27</f>
        <v>1</v>
      </c>
      <c r="I27" s="130">
        <f>'1 melléklet Önk'!I27+'1 melléklet Hiv'!I27+'1 melléklet MŰv Kp'!I27+'1 melléklet szoc kp'!I27+'1 melléklet óvoda'!I27+'1 melléklet VG'!I27</f>
        <v>25182820</v>
      </c>
      <c r="J27" s="198">
        <f>'1 melléklet Önk'!J27+'1 melléklet Hiv'!J27+'1 melléklet MŰv Kp'!J27+'1 melléklet szoc kp'!J27+'1 melléklet óvoda'!J27+'1 melléklet VG'!J27</f>
        <v>0</v>
      </c>
      <c r="K27" s="198">
        <f>'1 melléklet Önk'!K27+'1 melléklet Hiv'!K27+'1 melléklet MŰv Kp'!K27+'1 melléklet szoc kp'!K27+'1 melléklet óvoda'!K27+'1 melléklet VG'!K27</f>
        <v>0</v>
      </c>
    </row>
    <row r="28" spans="1:11" ht="15" customHeight="1" x14ac:dyDescent="0.2">
      <c r="A28" s="41"/>
      <c r="B28" s="186" t="s">
        <v>180</v>
      </c>
      <c r="C28" s="130">
        <f>'1 melléklet Önk'!C28+'1 melléklet Hiv'!C28+'1 melléklet MŰv Kp'!C28+'1 melléklet szoc kp'!C28+'1 melléklet óvoda'!C28+'1 melléklet VG'!C28</f>
        <v>504767640</v>
      </c>
      <c r="D28" s="191">
        <f>'1 melléklet Önk'!D28+'1 melléklet Hiv'!D28+'1 melléklet MŰv Kp'!D28+'1 melléklet szoc kp'!D28+'1 melléklet óvoda'!D28+'1 melléklet VG'!D28</f>
        <v>0</v>
      </c>
      <c r="E28" s="130">
        <f>'1 melléklet Önk'!E28+'1 melléklet Hiv'!E28+'1 melléklet MŰv Kp'!E28+'1 melléklet szoc kp'!E28+'1 melléklet óvoda'!E28+'1 melléklet VG'!E28</f>
        <v>34952087</v>
      </c>
      <c r="F28" s="130">
        <f>'1 melléklet Önk'!F28+'1 melléklet Hiv'!F28+'1 melléklet MŰv Kp'!F28+'1 melléklet szoc kp'!F28+'1 melléklet óvoda'!F28+'1 melléklet VG'!F28</f>
        <v>13703469</v>
      </c>
      <c r="G28" s="130">
        <f>'1 melléklet Önk'!G28+'1 melléklet Hiv'!G28+'1 melléklet MŰv Kp'!G28+'1 melléklet szoc kp'!G28+'1 melléklet óvoda'!G28+'1 melléklet VG'!G28</f>
        <v>13703469</v>
      </c>
      <c r="H28" s="129">
        <f t="shared" ref="H28" si="2">G28/F28</f>
        <v>1</v>
      </c>
      <c r="I28" s="130">
        <f>'1 melléklet Önk'!I28+'1 melléklet Hiv'!I28+'1 melléklet MŰv Kp'!I28+'1 melléklet szoc kp'!I28+'1 melléklet óvoda'!I28+'1 melléklet VG'!I28</f>
        <v>13703469</v>
      </c>
      <c r="J28" s="198">
        <f>'1 melléklet Önk'!J28+'1 melléklet Hiv'!J28+'1 melléklet MŰv Kp'!J28+'1 melléklet szoc kp'!J28+'1 melléklet óvoda'!J28+'1 melléklet VG'!J28</f>
        <v>0</v>
      </c>
      <c r="K28" s="198">
        <f>'1 melléklet Önk'!K28+'1 melléklet Hiv'!K28+'1 melléklet MŰv Kp'!K28+'1 melléklet szoc kp'!K28+'1 melléklet óvoda'!K28+'1 melléklet VG'!K28</f>
        <v>0</v>
      </c>
    </row>
    <row r="29" spans="1:11" ht="15" customHeight="1" x14ac:dyDescent="0.2">
      <c r="A29" s="41"/>
      <c r="B29" s="186" t="s">
        <v>181</v>
      </c>
      <c r="C29" s="130">
        <f>'1 melléklet Önk'!C29+'1 melléklet Hiv'!C29+'1 melléklet MŰv Kp'!C29+'1 melléklet szoc kp'!C29+'1 melléklet óvoda'!C29+'1 melléklet VG'!C29</f>
        <v>4075092</v>
      </c>
      <c r="D29" s="191">
        <f>'1 melléklet Önk'!D29+'1 melléklet Hiv'!D29+'1 melléklet MŰv Kp'!D29+'1 melléklet szoc kp'!D29+'1 melléklet óvoda'!D29+'1 melléklet VG'!D29</f>
        <v>0</v>
      </c>
      <c r="E29" s="130">
        <f>'1 melléklet Önk'!E29+'1 melléklet Hiv'!E29+'1 melléklet MŰv Kp'!E29+'1 melléklet szoc kp'!E29+'1 melléklet óvoda'!E29+'1 melléklet VG'!E29</f>
        <v>4075092</v>
      </c>
      <c r="F29" s="130">
        <f>'1 melléklet Önk'!F29+'1 melléklet Hiv'!F29+'1 melléklet MŰv Kp'!F29+'1 melléklet szoc kp'!F29+'1 melléklet óvoda'!F29+'1 melléklet VG'!F29</f>
        <v>1805</v>
      </c>
      <c r="G29" s="130">
        <f>'1 melléklet Önk'!G29+'1 melléklet Hiv'!G29+'1 melléklet MŰv Kp'!G29+'1 melléklet szoc kp'!G29+'1 melléklet óvoda'!G29+'1 melléklet VG'!G29</f>
        <v>1805</v>
      </c>
      <c r="H29" s="129">
        <f>G29/F29</f>
        <v>1</v>
      </c>
      <c r="I29" s="130">
        <f>'1 melléklet Önk'!I29+'1 melléklet Hiv'!I29+'1 melléklet MŰv Kp'!I29+'1 melléklet szoc kp'!I29+'1 melléklet óvoda'!I29+'1 melléklet VG'!I29</f>
        <v>1805</v>
      </c>
      <c r="J29" s="198">
        <f>'1 melléklet Önk'!J29+'1 melléklet Hiv'!J29+'1 melléklet MŰv Kp'!J29+'1 melléklet szoc kp'!J29+'1 melléklet óvoda'!J29+'1 melléklet VG'!J29</f>
        <v>0</v>
      </c>
      <c r="K29" s="198">
        <f>'1 melléklet Önk'!K29+'1 melléklet Hiv'!K29+'1 melléklet MŰv Kp'!K29+'1 melléklet szoc kp'!K29+'1 melléklet óvoda'!K29+'1 melléklet VG'!K29</f>
        <v>0</v>
      </c>
    </row>
    <row r="30" spans="1:11" s="28" customFormat="1" ht="21" customHeight="1" x14ac:dyDescent="0.2">
      <c r="A30" s="42" t="s">
        <v>11</v>
      </c>
      <c r="B30" s="187" t="s">
        <v>18</v>
      </c>
      <c r="C30" s="192">
        <f>'1 melléklet Önk'!C30+'1 melléklet Hiv'!C30+'1 melléklet MŰv Kp'!C30+'1 melléklet szoc kp'!C30+'1 melléklet óvoda'!C30+'1 melléklet VG'!C30</f>
        <v>538058264</v>
      </c>
      <c r="D30" s="192">
        <f>'1 melléklet Önk'!D30+'1 melléklet Hiv'!D30+'1 melléklet MŰv Kp'!D30+'1 melléklet szoc kp'!D30+'1 melléklet óvoda'!D30+'1 melléklet VG'!D30</f>
        <v>0</v>
      </c>
      <c r="E30" s="192">
        <f>'1 melléklet Önk'!E30+'1 melléklet Hiv'!E30+'1 melléklet MŰv Kp'!E30+'1 melléklet szoc kp'!E30+'1 melléklet óvoda'!E30+'1 melléklet VG'!E30</f>
        <v>68242711</v>
      </c>
      <c r="F30" s="192">
        <f>'1 melléklet Önk'!F30+'1 melléklet Hiv'!F30+'1 melléklet MŰv Kp'!F30+'1 melléklet szoc kp'!F30+'1 melléklet óvoda'!F30+'1 melléklet VG'!F30</f>
        <v>38888094</v>
      </c>
      <c r="G30" s="192">
        <f>'1 melléklet Önk'!G30+'1 melléklet Hiv'!G30+'1 melléklet MŰv Kp'!G30+'1 melléklet szoc kp'!G30+'1 melléklet óvoda'!G30+'1 melléklet VG'!G30</f>
        <v>38888094</v>
      </c>
      <c r="H30" s="193">
        <f>G30/F30</f>
        <v>1</v>
      </c>
      <c r="I30" s="192">
        <f>'1 melléklet Önk'!I30+'1 melléklet Hiv'!I30+'1 melléklet MŰv Kp'!I30+'1 melléklet szoc kp'!I30+'1 melléklet óvoda'!I30+'1 melléklet VG'!I30</f>
        <v>38888094</v>
      </c>
      <c r="J30" s="192">
        <f>'1 melléklet Önk'!J30+'1 melléklet Hiv'!J30+'1 melléklet MŰv Kp'!J30+'1 melléklet szoc kp'!J30+'1 melléklet óvoda'!J30+'1 melléklet VG'!J30</f>
        <v>0</v>
      </c>
      <c r="K30" s="192">
        <f>'1 melléklet Önk'!K30+'1 melléklet Hiv'!K30+'1 melléklet MŰv Kp'!K30+'1 melléklet szoc kp'!K30+'1 melléklet óvoda'!K30+'1 melléklet VG'!K30</f>
        <v>0</v>
      </c>
    </row>
    <row r="31" spans="1:11" s="217" customFormat="1" ht="21" customHeight="1" x14ac:dyDescent="0.2">
      <c r="A31" s="213"/>
      <c r="B31" s="214" t="s">
        <v>54</v>
      </c>
      <c r="C31" s="215">
        <f>'1 melléklet Önk'!C31+'1 melléklet Hiv'!C31+'1 melléklet MŰv Kp'!C31+'1 melléklet szoc kp'!C31+'1 melléklet óvoda'!C31+'1 melléklet VG'!C31</f>
        <v>1965894751</v>
      </c>
      <c r="D31" s="215">
        <f>'1 melléklet Önk'!D31+'1 melléklet Hiv'!D31+'1 melléklet MŰv Kp'!D31+'1 melléklet szoc kp'!D31+'1 melléklet óvoda'!D31+'1 melléklet VG'!D31</f>
        <v>0</v>
      </c>
      <c r="E31" s="215">
        <f>'1 melléklet Önk'!E31+'1 melléklet Hiv'!E31+'1 melléklet MŰv Kp'!E31+'1 melléklet szoc kp'!E31+'1 melléklet óvoda'!E31+'1 melléklet VG'!E31</f>
        <v>1556960021</v>
      </c>
      <c r="F31" s="215">
        <f>'1 melléklet Önk'!F31+'1 melléklet Hiv'!F31+'1 melléklet MŰv Kp'!F31+'1 melléklet szoc kp'!F31+'1 melléklet óvoda'!F31+'1 melléklet VG'!F31</f>
        <v>791992475</v>
      </c>
      <c r="G31" s="215">
        <f>'1 melléklet Önk'!G31+'1 melléklet Hiv'!G31+'1 melléklet MŰv Kp'!G31+'1 melléklet szoc kp'!G31+'1 melléklet óvoda'!G31+'1 melléklet VG'!G31</f>
        <v>780885945</v>
      </c>
      <c r="H31" s="216">
        <f>G31/F31</f>
        <v>0.98597647029411484</v>
      </c>
      <c r="I31" s="215">
        <f>'1 melléklet Önk'!I31+'1 melléklet Hiv'!I31+'1 melléklet MŰv Kp'!I31+'1 melléklet szoc kp'!I31+'1 melléklet óvoda'!I31+'1 melléklet VG'!I31</f>
        <v>739361158</v>
      </c>
      <c r="J31" s="215">
        <f>'1 melléklet Önk'!J31+'1 melléklet Hiv'!J31+'1 melléklet MŰv Kp'!J31+'1 melléklet szoc kp'!J31+'1 melléklet óvoda'!J31+'1 melléklet VG'!J31</f>
        <v>41524787</v>
      </c>
      <c r="K31" s="215">
        <f>'1 melléklet Önk'!K31+'1 melléklet Hiv'!K31+'1 melléklet MŰv Kp'!K31+'1 melléklet szoc kp'!K31+'1 melléklet óvoda'!K31+'1 melléklet VG'!K31</f>
        <v>0</v>
      </c>
    </row>
    <row r="32" spans="1:11" ht="15" customHeight="1" x14ac:dyDescent="0.2">
      <c r="A32" s="41"/>
      <c r="B32" s="185" t="s">
        <v>19</v>
      </c>
      <c r="C32" s="194"/>
      <c r="D32" s="195"/>
      <c r="E32" s="194"/>
      <c r="F32" s="194"/>
      <c r="G32" s="194"/>
      <c r="H32" s="129" t="s">
        <v>24</v>
      </c>
      <c r="I32" s="194"/>
      <c r="J32" s="130"/>
      <c r="K32" s="130"/>
    </row>
    <row r="33" spans="1:11" ht="15" customHeight="1" x14ac:dyDescent="0.2">
      <c r="A33" s="41"/>
      <c r="B33" s="186" t="s">
        <v>55</v>
      </c>
      <c r="C33" s="130">
        <f>'1 melléklet Önk'!C33+'1 melléklet Hiv'!C33+'1 melléklet MŰv Kp'!C33+'1 melléklet szoc kp'!C33+'1 melléklet óvoda'!C33+'1 melléklet VG'!C33</f>
        <v>0</v>
      </c>
      <c r="D33" s="191">
        <f>'1 melléklet Önk'!D33+'1 melléklet Hiv'!D33+'1 melléklet MŰv Kp'!D33+'1 melléklet szoc kp'!D33+'1 melléklet óvoda'!D33+'1 melléklet VG'!D33</f>
        <v>0</v>
      </c>
      <c r="E33" s="130">
        <f>'1 melléklet Önk'!E33+'1 melléklet Hiv'!E33+'1 melléklet MŰv Kp'!E33+'1 melléklet szoc kp'!E33+'1 melléklet óvoda'!E33+'1 melléklet VG'!E33</f>
        <v>0</v>
      </c>
      <c r="F33" s="130">
        <f>'1 melléklet Önk'!F33+'1 melléklet Hiv'!F33+'1 melléklet MŰv Kp'!F33+'1 melléklet szoc kp'!F33+'1 melléklet óvoda'!F33+'1 melléklet VG'!F33</f>
        <v>0</v>
      </c>
      <c r="G33" s="221">
        <f>'1 melléklet Önk'!G33+'1 melléklet Hiv'!G33+'1 melléklet MŰv Kp'!G33+'1 melléklet szoc kp'!G33+'1 melléklet óvoda'!G33+'1 melléklet VG'!G33</f>
        <v>0</v>
      </c>
      <c r="H33" s="129"/>
      <c r="I33" s="130">
        <f>'1 melléklet Önk'!I33+'1 melléklet Hiv'!I33+'1 melléklet MŰv Kp'!I33+'1 melléklet szoc kp'!I33+'1 melléklet óvoda'!I33+'1 melléklet VG'!I33</f>
        <v>0</v>
      </c>
      <c r="J33" s="130">
        <f>'1 melléklet Önk'!J33+'1 melléklet Hiv'!J33+'1 melléklet MŰv Kp'!J33+'1 melléklet szoc kp'!J33+'1 melléklet óvoda'!J33+'1 melléklet VG'!J33</f>
        <v>0</v>
      </c>
      <c r="K33" s="130">
        <f>'1 melléklet Önk'!K33+'1 melléklet Hiv'!K33+'1 melléklet MŰv Kp'!K33+'1 melléklet szoc kp'!K33+'1 melléklet óvoda'!K33+'1 melléklet VG'!K33</f>
        <v>0</v>
      </c>
    </row>
    <row r="34" spans="1:11" ht="15" customHeight="1" x14ac:dyDescent="0.2">
      <c r="A34" s="41"/>
      <c r="B34" s="186" t="s">
        <v>56</v>
      </c>
      <c r="C34" s="130">
        <f>'1 melléklet Önk'!C34+'1 melléklet Hiv'!C34+'1 melléklet MŰv Kp'!C34+'1 melléklet szoc kp'!C34+'1 melléklet óvoda'!C34+'1 melléklet VG'!C34</f>
        <v>0</v>
      </c>
      <c r="D34" s="191">
        <f>'1 melléklet Önk'!D34+'1 melléklet Hiv'!D34+'1 melléklet MŰv Kp'!D34+'1 melléklet szoc kp'!D34+'1 melléklet óvoda'!D34+'1 melléklet VG'!D34</f>
        <v>0</v>
      </c>
      <c r="E34" s="130">
        <f>'1 melléklet Önk'!E34+'1 melléklet Hiv'!E34+'1 melléklet MŰv Kp'!E34+'1 melléklet szoc kp'!E34+'1 melléklet óvoda'!E34+'1 melléklet VG'!E34</f>
        <v>0</v>
      </c>
      <c r="F34" s="130">
        <f>'1 melléklet Önk'!F34+'1 melléklet Hiv'!F34+'1 melléklet MŰv Kp'!F34+'1 melléklet szoc kp'!F34+'1 melléklet óvoda'!F34+'1 melléklet VG'!F34</f>
        <v>0</v>
      </c>
      <c r="G34" s="130">
        <f>'1 melléklet Önk'!G34+'1 melléklet Hiv'!G34+'1 melléklet MŰv Kp'!G34+'1 melléklet szoc kp'!G34+'1 melléklet óvoda'!G34+'1 melléklet VG'!G34</f>
        <v>0</v>
      </c>
      <c r="H34" s="129"/>
      <c r="I34" s="130">
        <f>'1 melléklet Önk'!I34+'1 melléklet Hiv'!I34+'1 melléklet MŰv Kp'!I34+'1 melléklet szoc kp'!I34+'1 melléklet óvoda'!I34+'1 melléklet VG'!I34</f>
        <v>0</v>
      </c>
      <c r="J34" s="130">
        <f>'1 melléklet Önk'!J34+'1 melléklet Hiv'!J34+'1 melléklet MŰv Kp'!J34+'1 melléklet szoc kp'!J34+'1 melléklet óvoda'!J34+'1 melléklet VG'!J34</f>
        <v>0</v>
      </c>
      <c r="K34" s="130">
        <f>'1 melléklet Önk'!K34+'1 melléklet Hiv'!K34+'1 melléklet MŰv Kp'!K34+'1 melléklet szoc kp'!K34+'1 melléklet óvoda'!K34+'1 melléklet VG'!K34</f>
        <v>0</v>
      </c>
    </row>
    <row r="35" spans="1:11" ht="15" customHeight="1" x14ac:dyDescent="0.2">
      <c r="A35" s="41"/>
      <c r="B35" s="186" t="s">
        <v>57</v>
      </c>
      <c r="C35" s="130">
        <f>'1 melléklet Önk'!C35+'1 melléklet Hiv'!C35+'1 melléklet MŰv Kp'!C35+'1 melléklet szoc kp'!C35+'1 melléklet óvoda'!C35+'1 melléklet VG'!C35</f>
        <v>619940667</v>
      </c>
      <c r="D35" s="191">
        <f>'1 melléklet Önk'!D35+'1 melléklet Hiv'!D35+'1 melléklet MŰv Kp'!D35+'1 melléklet szoc kp'!D35+'1 melléklet óvoda'!D35+'1 melléklet VG'!D35</f>
        <v>0</v>
      </c>
      <c r="E35" s="130">
        <f>'1 melléklet Önk'!E35+'1 melléklet Hiv'!E35+'1 melléklet MŰv Kp'!E35+'1 melléklet szoc kp'!E35+'1 melléklet óvoda'!E35+'1 melléklet VG'!E35</f>
        <v>641069085</v>
      </c>
      <c r="F35" s="130">
        <f>'1 melléklet Önk'!F35+'1 melléklet Hiv'!F35+'1 melléklet MŰv Kp'!F35+'1 melléklet szoc kp'!F35+'1 melléklet óvoda'!F35+'1 melléklet VG'!F35</f>
        <v>340339102</v>
      </c>
      <c r="G35" s="130">
        <f>'1 melléklet Önk'!G35+'1 melléklet Hiv'!G35+'1 melléklet MŰv Kp'!G35+'1 melléklet szoc kp'!G35+'1 melléklet óvoda'!G35+'1 melléklet VG'!G35</f>
        <v>350284179</v>
      </c>
      <c r="H35" s="129">
        <f>G35/F35</f>
        <v>1.0292210825660579</v>
      </c>
      <c r="I35" s="130">
        <f>'1 melléklet Önk'!I35+'1 melléklet Hiv'!I35+'1 melléklet MŰv Kp'!I35+'1 melléklet szoc kp'!I35+'1 melléklet óvoda'!I35+'1 melléklet VG'!I35</f>
        <v>350284179</v>
      </c>
      <c r="J35" s="130">
        <f>'1 melléklet Önk'!J35+'1 melléklet Hiv'!J35+'1 melléklet MŰv Kp'!J35+'1 melléklet szoc kp'!J35+'1 melléklet óvoda'!J35+'1 melléklet VG'!J35</f>
        <v>0</v>
      </c>
      <c r="K35" s="130">
        <f>'1 melléklet Önk'!K35+'1 melléklet Hiv'!K35+'1 melléklet MŰv Kp'!K35+'1 melléklet szoc kp'!K35+'1 melléklet óvoda'!K35+'1 melléklet VG'!K35</f>
        <v>0</v>
      </c>
    </row>
    <row r="36" spans="1:11" ht="15" hidden="1" customHeight="1" x14ac:dyDescent="0.2">
      <c r="A36" s="41"/>
      <c r="B36" s="186" t="s">
        <v>58</v>
      </c>
      <c r="C36" s="130">
        <f>'1 melléklet Önk'!C36+'1 melléklet Hiv'!C36+'1 melléklet MŰv Kp'!C36+'1 melléklet szoc kp'!C36+'1 melléklet óvoda'!C36+'1 melléklet VG'!C36</f>
        <v>0</v>
      </c>
      <c r="D36" s="191">
        <f>'1 melléklet Önk'!D36+'1 melléklet Hiv'!D36+'1 melléklet MŰv Kp'!D36+'1 melléklet szoc kp'!D36+'1 melléklet óvoda'!D36+'1 melléklet VG'!D36</f>
        <v>0</v>
      </c>
      <c r="E36" s="130">
        <f>'1 melléklet Önk'!E36+'1 melléklet Hiv'!E36+'1 melléklet MŰv Kp'!E36+'1 melléklet szoc kp'!E36+'1 melléklet óvoda'!E36+'1 melléklet VG'!E36</f>
        <v>0</v>
      </c>
      <c r="F36" s="130">
        <f>'1 melléklet Önk'!F36+'1 melléklet Hiv'!F36+'1 melléklet MŰv Kp'!F36+'1 melléklet szoc kp'!F36+'1 melléklet óvoda'!F36+'1 melléklet VG'!F36</f>
        <v>0</v>
      </c>
      <c r="G36" s="194">
        <f>'1 melléklet Önk'!G36+'1 melléklet Hiv'!G36+'1 melléklet MŰv Kp'!G36+'1 melléklet szoc kp'!G36+'1 melléklet óvoda'!G36+'1 melléklet VG'!G36</f>
        <v>0</v>
      </c>
      <c r="H36" s="129"/>
      <c r="I36" s="130">
        <f>'1 melléklet Önk'!I36+'1 melléklet Hiv'!I36+'1 melléklet MŰv Kp'!I36+'1 melléklet szoc kp'!I36+'1 melléklet óvoda'!I36+'1 melléklet VG'!I36</f>
        <v>0</v>
      </c>
      <c r="J36" s="130">
        <f>'1 melléklet Önk'!J36+'1 melléklet Hiv'!J36+'1 melléklet MŰv Kp'!J36+'1 melléklet szoc kp'!J36+'1 melléklet óvoda'!J36+'1 melléklet VG'!J36</f>
        <v>0</v>
      </c>
      <c r="K36" s="130">
        <f>'1 melléklet Önk'!K36+'1 melléklet Hiv'!K36+'1 melléklet MŰv Kp'!K36+'1 melléklet szoc kp'!K36+'1 melléklet óvoda'!K36+'1 melléklet VG'!K36</f>
        <v>0</v>
      </c>
    </row>
    <row r="37" spans="1:11" s="217" customFormat="1" ht="24.75" customHeight="1" x14ac:dyDescent="0.2">
      <c r="A37" s="213" t="s">
        <v>1</v>
      </c>
      <c r="B37" s="214" t="s">
        <v>20</v>
      </c>
      <c r="C37" s="215">
        <f>'1 melléklet Önk'!C37+'1 melléklet Hiv'!C37+'1 melléklet MŰv Kp'!C37+'1 melléklet szoc kp'!C37+'1 melléklet óvoda'!C37+'1 melléklet VG'!C37</f>
        <v>619940667</v>
      </c>
      <c r="D37" s="215">
        <f>'1 melléklet Önk'!D37+'1 melléklet Hiv'!D37+'1 melléklet MŰv Kp'!D37+'1 melléklet szoc kp'!D37+'1 melléklet óvoda'!D37+'1 melléklet VG'!D37</f>
        <v>0</v>
      </c>
      <c r="E37" s="215">
        <f>'1 melléklet Önk'!E37+'1 melléklet Hiv'!E37+'1 melléklet MŰv Kp'!E37+'1 melléklet szoc kp'!E37+'1 melléklet óvoda'!E37+'1 melléklet VG'!E37</f>
        <v>641069085</v>
      </c>
      <c r="F37" s="215">
        <f>'1 melléklet Önk'!F37+'1 melléklet Hiv'!F37+'1 melléklet MŰv Kp'!F37+'1 melléklet szoc kp'!F37+'1 melléklet óvoda'!F37+'1 melléklet VG'!F37</f>
        <v>340339102</v>
      </c>
      <c r="G37" s="215">
        <f>'1 melléklet Önk'!G37+'1 melléklet Hiv'!G37+'1 melléklet MŰv Kp'!G37+'1 melléklet szoc kp'!G37+'1 melléklet óvoda'!G37+'1 melléklet VG'!G37</f>
        <v>350284179</v>
      </c>
      <c r="H37" s="216">
        <f>G37/F37</f>
        <v>1.0292210825660579</v>
      </c>
      <c r="I37" s="215">
        <f>'1 melléklet Önk'!I37+'1 melléklet Hiv'!I37+'1 melléklet MŰv Kp'!I37+'1 melléklet szoc kp'!I37+'1 melléklet óvoda'!I37+'1 melléklet VG'!I37</f>
        <v>350284179</v>
      </c>
      <c r="J37" s="215">
        <f>'1 melléklet Önk'!J37+'1 melléklet Hiv'!J37+'1 melléklet MŰv Kp'!J37+'1 melléklet szoc kp'!J37+'1 melléklet óvoda'!J37+'1 melléklet VG'!J37</f>
        <v>0</v>
      </c>
      <c r="K37" s="215">
        <f>'1 melléklet Önk'!K37+'1 melléklet Hiv'!K37+'1 melléklet MŰv Kp'!K37+'1 melléklet szoc kp'!K37+'1 melléklet óvoda'!K37+'1 melléklet VG'!K37</f>
        <v>0</v>
      </c>
    </row>
    <row r="38" spans="1:11" s="32" customFormat="1" ht="15" customHeight="1" x14ac:dyDescent="0.2">
      <c r="A38" s="44"/>
      <c r="B38" s="31" t="s">
        <v>59</v>
      </c>
      <c r="C38" s="33">
        <f>'1 melléklet Önk'!C38+'1 melléklet Hiv'!C38+'1 melléklet MŰv Kp'!C38+'1 melléklet szoc kp'!C38+'1 melléklet óvoda'!C38+'1 melléklet VG'!C38</f>
        <v>17672318</v>
      </c>
      <c r="D38" s="56">
        <f>'1 melléklet Önk'!D38+'1 melléklet Hiv'!D38+'1 melléklet MŰv Kp'!D38+'1 melléklet szoc kp'!D38+'1 melléklet óvoda'!D38+'1 melléklet VG'!D38</f>
        <v>0</v>
      </c>
      <c r="E38" s="33">
        <f>'1 melléklet Önk'!E38+'1 melléklet Hiv'!E38+'1 melléklet MŰv Kp'!E38+'1 melléklet szoc kp'!E38+'1 melléklet óvoda'!E38+'1 melléklet VG'!E38</f>
        <v>17672318</v>
      </c>
      <c r="F38" s="33">
        <f>'1 melléklet Önk'!F38+'1 melléklet Hiv'!F38+'1 melléklet MŰv Kp'!F38+'1 melléklet szoc kp'!F38+'1 melléklet óvoda'!F38+'1 melléklet VG'!F38</f>
        <v>17672318</v>
      </c>
      <c r="G38" s="33">
        <f>'1 melléklet Önk'!G38+'1 melléklet Hiv'!G38+'1 melléklet MŰv Kp'!G38+'1 melléklet szoc kp'!G38+'1 melléklet óvoda'!G38+'1 melléklet VG'!G38</f>
        <v>17672318</v>
      </c>
      <c r="H38" s="129">
        <f>G38/F38</f>
        <v>1</v>
      </c>
      <c r="I38" s="130">
        <f>'1 melléklet Önk'!I38+'1 melléklet Hiv'!I38+'1 melléklet MŰv Kp'!I38+'1 melléklet szoc kp'!I38+'1 melléklet óvoda'!I38+'1 melléklet VG'!I38</f>
        <v>17672318</v>
      </c>
      <c r="J38" s="33">
        <f>'1 melléklet Önk'!J38+'1 melléklet Hiv'!J38+'1 melléklet MŰv Kp'!J38+'1 melléklet szoc kp'!J38+'1 melléklet óvoda'!J38+'1 melléklet VG'!J38</f>
        <v>0</v>
      </c>
      <c r="K38" s="33">
        <f>'1 melléklet Önk'!K38+'1 melléklet Hiv'!K38+'1 melléklet MŰv Kp'!K38+'1 melléklet szoc kp'!K38+'1 melléklet óvoda'!K38+'1 melléklet VG'!K38</f>
        <v>0</v>
      </c>
    </row>
    <row r="39" spans="1:11" s="32" customFormat="1" ht="15" customHeight="1" x14ac:dyDescent="0.2">
      <c r="A39" s="44"/>
      <c r="B39" s="31" t="s">
        <v>60</v>
      </c>
      <c r="C39" s="33">
        <f>'1 melléklet Önk'!C39+'1 melléklet Hiv'!C39+'1 melléklet MŰv Kp'!C39+'1 melléklet szoc kp'!C39+'1 melléklet óvoda'!C39+'1 melléklet VG'!C39</f>
        <v>0</v>
      </c>
      <c r="D39" s="56">
        <f>'1 melléklet Önk'!D39+'1 melléklet Hiv'!D39+'1 melléklet MŰv Kp'!D39+'1 melléklet szoc kp'!D39+'1 melléklet óvoda'!D39+'1 melléklet VG'!D39</f>
        <v>0</v>
      </c>
      <c r="E39" s="33">
        <f>'1 melléklet Önk'!E39+'1 melléklet Hiv'!E39+'1 melléklet MŰv Kp'!E39+'1 melléklet szoc kp'!E39+'1 melléklet óvoda'!E39+'1 melléklet VG'!E39</f>
        <v>0</v>
      </c>
      <c r="F39" s="33">
        <f>'1 melléklet Önk'!F39+'1 melléklet Hiv'!F39+'1 melléklet MŰv Kp'!F39+'1 melléklet szoc kp'!F39+'1 melléklet óvoda'!F39+'1 melléklet VG'!F39</f>
        <v>0</v>
      </c>
      <c r="G39" s="33">
        <f>'1 melléklet Önk'!G39+'1 melléklet Hiv'!G39+'1 melléklet MŰv Kp'!G39+'1 melléklet szoc kp'!G39+'1 melléklet óvoda'!G39+'1 melléklet VG'!G39</f>
        <v>0</v>
      </c>
      <c r="H39" s="129"/>
      <c r="I39" s="130">
        <f>'1 melléklet Önk'!I39+'1 melléklet Hiv'!I39+'1 melléklet MŰv Kp'!I39+'1 melléklet szoc kp'!I39+'1 melléklet óvoda'!I39+'1 melléklet VG'!I39</f>
        <v>0</v>
      </c>
      <c r="J39" s="33">
        <f>'1 melléklet Önk'!J39+'1 melléklet Hiv'!J39+'1 melléklet MŰv Kp'!J39+'1 melléklet szoc kp'!J39+'1 melléklet óvoda'!J39+'1 melléklet VG'!J39</f>
        <v>0</v>
      </c>
      <c r="K39" s="33">
        <f>'1 melléklet Önk'!K39+'1 melléklet Hiv'!K39+'1 melléklet MŰv Kp'!K39+'1 melléklet szoc kp'!K39+'1 melléklet óvoda'!K39+'1 melléklet VG'!K39</f>
        <v>0</v>
      </c>
    </row>
    <row r="40" spans="1:11" s="32" customFormat="1" ht="15" customHeight="1" x14ac:dyDescent="0.2">
      <c r="A40" s="44"/>
      <c r="B40" s="31" t="s">
        <v>4</v>
      </c>
      <c r="C40" s="33">
        <f>'1 melléklet Önk'!C40+'1 melléklet Hiv'!C40+'1 melléklet MŰv Kp'!C40+'1 melléklet szoc kp'!C40+'1 melléklet óvoda'!C40+'1 melléklet VG'!C40</f>
        <v>619940667</v>
      </c>
      <c r="D40" s="33">
        <f>'1 melléklet Önk'!D40+'1 melléklet Hiv'!D40+'1 melléklet MŰv Kp'!D40+'1 melléklet szoc kp'!D40+'1 melléklet óvoda'!D40+'1 melléklet VG'!D40</f>
        <v>0</v>
      </c>
      <c r="E40" s="33">
        <f>'1 melléklet Önk'!E40+'1 melléklet Hiv'!E40+'1 melléklet MŰv Kp'!E40+'1 melléklet szoc kp'!E40+'1 melléklet óvoda'!E40+'1 melléklet VG'!E40</f>
        <v>623396767</v>
      </c>
      <c r="F40" s="33">
        <f>'1 melléklet Önk'!F40+'1 melléklet Hiv'!F40+'1 melléklet MŰv Kp'!F40+'1 melléklet szoc kp'!F40+'1 melléklet óvoda'!F40+'1 melléklet VG'!F40</f>
        <v>322666784</v>
      </c>
      <c r="G40" s="33">
        <f>'1 melléklet Önk'!G40+'1 melléklet Hiv'!G40+'1 melléklet MŰv Kp'!G40+'1 melléklet szoc kp'!G40+'1 melléklet óvoda'!G40+'1 melléklet VG'!G40</f>
        <v>332611861</v>
      </c>
      <c r="H40" s="129">
        <f>G40/F40</f>
        <v>1.0308215084202779</v>
      </c>
      <c r="I40" s="130">
        <f>'1 melléklet Önk'!I40+'1 melléklet Hiv'!I40+'1 melléklet MŰv Kp'!I40+'1 melléklet szoc kp'!I40+'1 melléklet óvoda'!I40+'1 melléklet VG'!I40</f>
        <v>332611861</v>
      </c>
      <c r="J40" s="33">
        <f>'1 melléklet Önk'!J40+'1 melléklet Hiv'!J40+'1 melléklet MŰv Kp'!J40+'1 melléklet szoc kp'!J40+'1 melléklet óvoda'!J40+'1 melléklet VG'!J40</f>
        <v>0</v>
      </c>
      <c r="K40" s="33">
        <f>'1 melléklet Önk'!K40+'1 melléklet Hiv'!K40+'1 melléklet MŰv Kp'!K40+'1 melléklet szoc kp'!K40+'1 melléklet óvoda'!K40+'1 melléklet VG'!K40</f>
        <v>0</v>
      </c>
    </row>
    <row r="41" spans="1:11" ht="15" customHeight="1" x14ac:dyDescent="0.2">
      <c r="A41" s="41"/>
      <c r="B41" s="185" t="s">
        <v>21</v>
      </c>
      <c r="C41" s="197"/>
      <c r="D41" s="199"/>
      <c r="E41" s="197"/>
      <c r="F41" s="197"/>
      <c r="G41" s="197"/>
      <c r="H41" s="196"/>
      <c r="I41" s="130"/>
      <c r="J41" s="33"/>
      <c r="K41" s="33"/>
    </row>
    <row r="42" spans="1:11" ht="15" customHeight="1" x14ac:dyDescent="0.2">
      <c r="A42" s="41"/>
      <c r="B42" s="186" t="s">
        <v>61</v>
      </c>
      <c r="C42" s="130">
        <f>'1 melléklet Önk'!C42+'1 melléklet Hiv'!C42+'1 melléklet MŰv Kp'!C42+'1 melléklet szoc kp'!C42+'1 melléklet óvoda'!C42+'1 melléklet VG'!C42</f>
        <v>50000000</v>
      </c>
      <c r="D42" s="191">
        <f>'1 melléklet Önk'!D42+'1 melléklet Hiv'!D42+'1 melléklet MŰv Kp'!D42+'1 melléklet szoc kp'!D42+'1 melléklet óvoda'!D42+'1 melléklet VG'!D42</f>
        <v>0</v>
      </c>
      <c r="E42" s="130">
        <f>'1 melléklet Önk'!E42+'1 melléklet Hiv'!E42+'1 melléklet MŰv Kp'!E42+'1 melléklet szoc kp'!E42+'1 melléklet óvoda'!E42+'1 melléklet VG'!E42</f>
        <v>50000000</v>
      </c>
      <c r="F42" s="130">
        <f>'1 melléklet Önk'!F42+'1 melléklet Hiv'!F42+'1 melléklet MŰv Kp'!F42+'1 melléklet szoc kp'!F42+'1 melléklet óvoda'!F42+'1 melléklet VG'!F42</f>
        <v>0</v>
      </c>
      <c r="G42" s="130">
        <f>'1 melléklet Önk'!G42+'1 melléklet Hiv'!G42+'1 melléklet MŰv Kp'!G42+'1 melléklet szoc kp'!G42+'1 melléklet óvoda'!G42+'1 melléklet VG'!G42</f>
        <v>0</v>
      </c>
      <c r="H42" s="129"/>
      <c r="I42" s="130">
        <f>'1 melléklet Önk'!I42+'1 melléklet Hiv'!I42+'1 melléklet MŰv Kp'!I42+'1 melléklet szoc kp'!I42+'1 melléklet óvoda'!I42+'1 melléklet VG'!I42</f>
        <v>0</v>
      </c>
      <c r="J42" s="33">
        <f>'1 melléklet Önk'!J42+'1 melléklet Hiv'!J42+'1 melléklet MŰv Kp'!J42+'1 melléklet szoc kp'!J42+'1 melléklet óvoda'!J42+'1 melléklet VG'!J42</f>
        <v>0</v>
      </c>
      <c r="K42" s="33">
        <f>'1 melléklet Önk'!K42+'1 melléklet Hiv'!K42+'1 melléklet MŰv Kp'!K42+'1 melléklet szoc kp'!K42+'1 melléklet óvoda'!K42+'1 melléklet VG'!K42</f>
        <v>0</v>
      </c>
    </row>
    <row r="43" spans="1:11" ht="15" customHeight="1" x14ac:dyDescent="0.2">
      <c r="A43" s="41"/>
      <c r="B43" s="186" t="s">
        <v>62</v>
      </c>
      <c r="C43" s="130">
        <f>'1 melléklet Önk'!C43+'1 melléklet Hiv'!C43+'1 melléklet MŰv Kp'!C43+'1 melléklet szoc kp'!C43+'1 melléklet óvoda'!C43+'1 melléklet VG'!C43</f>
        <v>0</v>
      </c>
      <c r="D43" s="191">
        <f>'1 melléklet Önk'!D43+'1 melléklet Hiv'!D43+'1 melléklet MŰv Kp'!D43+'1 melléklet szoc kp'!D43+'1 melléklet óvoda'!D43+'1 melléklet VG'!D43</f>
        <v>0</v>
      </c>
      <c r="E43" s="130">
        <f>'1 melléklet Önk'!E43+'1 melléklet Hiv'!E43+'1 melléklet MŰv Kp'!E43+'1 melléklet szoc kp'!E43+'1 melléklet óvoda'!E43+'1 melléklet VG'!E43</f>
        <v>0</v>
      </c>
      <c r="F43" s="130">
        <f>'1 melléklet Önk'!F43+'1 melléklet Hiv'!F43+'1 melléklet MŰv Kp'!F43+'1 melléklet szoc kp'!F43+'1 melléklet óvoda'!F43+'1 melléklet VG'!F43</f>
        <v>0</v>
      </c>
      <c r="G43" s="130">
        <f>'1 melléklet Önk'!G43+'1 melléklet Hiv'!G43+'1 melléklet MŰv Kp'!G43+'1 melléklet szoc kp'!G43+'1 melléklet óvoda'!G43+'1 melléklet VG'!G43</f>
        <v>0</v>
      </c>
      <c r="H43" s="129"/>
      <c r="I43" s="130">
        <f>'1 melléklet Önk'!I43+'1 melléklet Hiv'!I43+'1 melléklet MŰv Kp'!I43+'1 melléklet szoc kp'!I43+'1 melléklet óvoda'!I43+'1 melléklet VG'!I43</f>
        <v>0</v>
      </c>
      <c r="J43" s="33">
        <f>'1 melléklet Önk'!J43+'1 melléklet Hiv'!J43+'1 melléklet MŰv Kp'!J43+'1 melléklet szoc kp'!J43+'1 melléklet óvoda'!J43+'1 melléklet VG'!J43</f>
        <v>0</v>
      </c>
      <c r="K43" s="33">
        <f>'1 melléklet Önk'!K43+'1 melléklet Hiv'!K43+'1 melléklet MŰv Kp'!K43+'1 melléklet szoc kp'!K43+'1 melléklet óvoda'!K43+'1 melléklet VG'!K43</f>
        <v>0</v>
      </c>
    </row>
    <row r="44" spans="1:11" ht="15" customHeight="1" x14ac:dyDescent="0.2">
      <c r="A44" s="41"/>
      <c r="B44" s="186" t="s">
        <v>63</v>
      </c>
      <c r="C44" s="130">
        <f>'1 melléklet Önk'!C44+'1 melléklet Hiv'!C44+'1 melléklet MŰv Kp'!C44+'1 melléklet szoc kp'!C44+'1 melléklet óvoda'!C44+'1 melléklet VG'!C44</f>
        <v>602268349</v>
      </c>
      <c r="D44" s="191">
        <f>'1 melléklet Önk'!D44+'1 melléklet Hiv'!D44+'1 melléklet MŰv Kp'!D44+'1 melléklet szoc kp'!D44+'1 melléklet óvoda'!D44+'1 melléklet VG'!D44</f>
        <v>0</v>
      </c>
      <c r="E44" s="130">
        <f>'1 melléklet Önk'!E44+'1 melléklet Hiv'!E44+'1 melléklet MŰv Kp'!E44+'1 melléklet szoc kp'!E44+'1 melléklet óvoda'!E44+'1 melléklet VG'!E44</f>
        <v>623396767</v>
      </c>
      <c r="F44" s="130">
        <f>'1 melléklet Önk'!F44+'1 melléklet Hiv'!F44+'1 melléklet MŰv Kp'!F44+'1 melléklet szoc kp'!F44+'1 melléklet óvoda'!F44+'1 melléklet VG'!F44</f>
        <v>322519553</v>
      </c>
      <c r="G44" s="130">
        <f>'1 melléklet Önk'!G44+'1 melléklet Hiv'!G44+'1 melléklet MŰv Kp'!G44+'1 melléklet szoc kp'!G44+'1 melléklet óvoda'!G44+'1 melléklet VG'!G44</f>
        <v>332611861</v>
      </c>
      <c r="H44" s="129">
        <f>G44/F44</f>
        <v>1.0312920810726784</v>
      </c>
      <c r="I44" s="130">
        <f>'1 melléklet Önk'!I44+'1 melléklet Hiv'!I44+'1 melléklet MŰv Kp'!I44+'1 melléklet szoc kp'!I44+'1 melléklet óvoda'!I44+'1 melléklet VG'!I44</f>
        <v>321430402</v>
      </c>
      <c r="J44" s="33">
        <f>'1 melléklet Önk'!J44+'1 melléklet Hiv'!J44+'1 melléklet MŰv Kp'!J44+'1 melléklet szoc kp'!J44+'1 melléklet óvoda'!J44+'1 melléklet VG'!J44</f>
        <v>11181459</v>
      </c>
      <c r="K44" s="33">
        <f>'1 melléklet Önk'!K44+'1 melléklet Hiv'!K44+'1 melléklet MŰv Kp'!K44+'1 melléklet szoc kp'!K44+'1 melléklet óvoda'!K44+'1 melléklet VG'!K44</f>
        <v>0</v>
      </c>
    </row>
    <row r="45" spans="1:11" ht="15" customHeight="1" x14ac:dyDescent="0.2">
      <c r="A45" s="41"/>
      <c r="B45" s="186" t="s">
        <v>64</v>
      </c>
      <c r="C45" s="130">
        <f>'1 melléklet Önk'!C45+'1 melléklet Hiv'!C45+'1 melléklet MŰv Kp'!C45+'1 melléklet szoc kp'!C45+'1 melléklet óvoda'!C45+'1 melléklet VG'!C45</f>
        <v>104117437</v>
      </c>
      <c r="D45" s="191">
        <f>'1 melléklet Önk'!D45+'1 melléklet Hiv'!D45+'1 melléklet MŰv Kp'!D45+'1 melléklet szoc kp'!D45+'1 melléklet óvoda'!D45+'1 melléklet VG'!D45</f>
        <v>0</v>
      </c>
      <c r="E45" s="130">
        <f>'1 melléklet Önk'!E45+'1 melléklet Hiv'!E45+'1 melléklet MŰv Kp'!E45+'1 melléklet szoc kp'!E45+'1 melléklet óvoda'!E45+'1 melléklet VG'!E45</f>
        <v>598455159</v>
      </c>
      <c r="F45" s="130">
        <f>'1 melléklet Önk'!F45+'1 melléklet Hiv'!F45+'1 melléklet MŰv Kp'!F45+'1 melléklet szoc kp'!F45+'1 melléklet óvoda'!F45+'1 melléklet VG'!F45</f>
        <v>598455159</v>
      </c>
      <c r="G45" s="130">
        <f>'1 melléklet Önk'!G45+'1 melléklet Hiv'!G45+'1 melléklet MŰv Kp'!G45+'1 melléklet szoc kp'!G45+'1 melléklet óvoda'!G45+'1 melléklet VG'!G45</f>
        <v>598455159</v>
      </c>
      <c r="H45" s="129">
        <f>G45/F45</f>
        <v>1</v>
      </c>
      <c r="I45" s="130">
        <f>'1 melléklet Önk'!I45+'1 melléklet Hiv'!I45+'1 melléklet MŰv Kp'!I45+'1 melléklet szoc kp'!I45+'1 melléklet óvoda'!I45+'1 melléklet VG'!I45</f>
        <v>598455159</v>
      </c>
      <c r="J45" s="33">
        <f>'1 melléklet Önk'!J45+'1 melléklet Hiv'!J45+'1 melléklet MŰv Kp'!J45+'1 melléklet szoc kp'!J45+'1 melléklet óvoda'!J45+'1 melléklet VG'!J45</f>
        <v>0</v>
      </c>
      <c r="K45" s="33">
        <f>'1 melléklet Önk'!K45+'1 melléklet Hiv'!K45+'1 melléklet MŰv Kp'!K45+'1 melléklet szoc kp'!K45+'1 melléklet óvoda'!K45+'1 melléklet VG'!K45</f>
        <v>0</v>
      </c>
    </row>
    <row r="46" spans="1:11" ht="15" hidden="1" customHeight="1" x14ac:dyDescent="0.2">
      <c r="A46" s="41"/>
      <c r="B46" s="186"/>
      <c r="C46" s="130">
        <f>'1 melléklet Önk'!C46+'1 melléklet Hiv'!C46+'1 melléklet MŰv Kp'!C46+'1 melléklet szoc kp'!C46+'1 melléklet óvoda'!C46+'1 melléklet VG'!C46</f>
        <v>0</v>
      </c>
      <c r="D46" s="191">
        <f>'1 melléklet Önk'!D46+'1 melléklet Hiv'!D46+'1 melléklet MŰv Kp'!D46+'1 melléklet szoc kp'!D46+'1 melléklet óvoda'!D46+'1 melléklet VG'!D46</f>
        <v>0</v>
      </c>
      <c r="E46" s="130">
        <f>'1 melléklet Önk'!E46+'1 melléklet Hiv'!E46+'1 melléklet MŰv Kp'!E46+'1 melléklet szoc kp'!E46+'1 melléklet óvoda'!E46+'1 melléklet VG'!E46</f>
        <v>0</v>
      </c>
      <c r="F46" s="130">
        <f>'1 melléklet Önk'!F46+'1 melléklet Hiv'!F46+'1 melléklet MŰv Kp'!F46+'1 melléklet szoc kp'!F46+'1 melléklet óvoda'!F46+'1 melléklet VG'!F46</f>
        <v>0</v>
      </c>
      <c r="G46" s="130">
        <f>'1 melléklet Önk'!G46+'1 melléklet Hiv'!G46+'1 melléklet MŰv Kp'!G46+'1 melléklet szoc kp'!G46+'1 melléklet óvoda'!G46+'1 melléklet VG'!G46</f>
        <v>0</v>
      </c>
      <c r="H46" s="129"/>
      <c r="I46" s="130">
        <f>'1 melléklet Önk'!I46+'1 melléklet Hiv'!I46+'1 melléklet MŰv Kp'!I46+'1 melléklet szoc kp'!I46+'1 melléklet óvoda'!I46+'1 melléklet VG'!I46</f>
        <v>0</v>
      </c>
      <c r="J46" s="33">
        <f>'1 melléklet Önk'!J46+'1 melléklet Hiv'!J46+'1 melléklet MŰv Kp'!J46+'1 melléklet szoc kp'!J46+'1 melléklet óvoda'!J46+'1 melléklet VG'!J46</f>
        <v>0</v>
      </c>
      <c r="K46" s="33">
        <f>'1 melléklet Önk'!K46+'1 melléklet Hiv'!K46+'1 melléklet MŰv Kp'!K46+'1 melléklet szoc kp'!K46+'1 melléklet óvoda'!K46+'1 melléklet VG'!K46</f>
        <v>0</v>
      </c>
    </row>
    <row r="47" spans="1:11" s="218" customFormat="1" ht="24.75" customHeight="1" x14ac:dyDescent="0.2">
      <c r="A47" s="213" t="s">
        <v>2</v>
      </c>
      <c r="B47" s="214" t="s">
        <v>22</v>
      </c>
      <c r="C47" s="215">
        <f>'1 melléklet Önk'!C47+'1 melléklet Hiv'!C47+'1 melléklet MŰv Kp'!C47+'1 melléklet szoc kp'!C47+'1 melléklet óvoda'!C47+'1 melléklet VG'!C47</f>
        <v>756385786</v>
      </c>
      <c r="D47" s="215">
        <f>'1 melléklet Önk'!D47+'1 melléklet Hiv'!D47+'1 melléklet MŰv Kp'!D47+'1 melléklet szoc kp'!D47+'1 melléklet óvoda'!D47+'1 melléklet VG'!D47</f>
        <v>0</v>
      </c>
      <c r="E47" s="215">
        <f>'1 melléklet Önk'!E47+'1 melléklet Hiv'!E47+'1 melléklet MŰv Kp'!E47+'1 melléklet szoc kp'!E47+'1 melléklet óvoda'!E47+'1 melléklet VG'!E47</f>
        <v>1271851926</v>
      </c>
      <c r="F47" s="215">
        <f>'1 melléklet Önk'!F47+'1 melléklet Hiv'!F47+'1 melléklet MŰv Kp'!F47+'1 melléklet szoc kp'!F47+'1 melléklet óvoda'!F47+'1 melléklet VG'!F47</f>
        <v>920974712</v>
      </c>
      <c r="G47" s="215">
        <f>'1 melléklet Önk'!G47+'1 melléklet Hiv'!G47+'1 melléklet MŰv Kp'!G47+'1 melléklet szoc kp'!G47+'1 melléklet óvoda'!G47+'1 melléklet VG'!G47</f>
        <v>931067020</v>
      </c>
      <c r="H47" s="216">
        <f t="shared" ref="H47:H54" si="3">G47/F47</f>
        <v>1.0109582900252314</v>
      </c>
      <c r="I47" s="215">
        <f>'1 melléklet Önk'!I47+'1 melléklet Hiv'!I47+'1 melléklet MŰv Kp'!I47+'1 melléklet szoc kp'!I47+'1 melléklet óvoda'!I47+'1 melléklet VG'!I47</f>
        <v>919885561</v>
      </c>
      <c r="J47" s="215">
        <f>'1 melléklet Önk'!J47+'1 melléklet Hiv'!J47+'1 melléklet MŰv Kp'!J47+'1 melléklet szoc kp'!J47+'1 melléklet óvoda'!J47+'1 melléklet VG'!J47</f>
        <v>11181459</v>
      </c>
      <c r="K47" s="215">
        <f>'1 melléklet Önk'!K47+'1 melléklet Hiv'!K47+'1 melléklet MŰv Kp'!K47+'1 melléklet szoc kp'!K47+'1 melléklet óvoda'!K47+'1 melléklet VG'!K47</f>
        <v>0</v>
      </c>
    </row>
    <row r="48" spans="1:11" s="32" customFormat="1" ht="15" customHeight="1" x14ac:dyDescent="0.2">
      <c r="A48" s="44"/>
      <c r="B48" s="31" t="s">
        <v>59</v>
      </c>
      <c r="C48" s="33">
        <f>'1 melléklet Önk'!C48+'1 melléklet Hiv'!C48+'1 melléklet MŰv Kp'!C48+'1 melléklet szoc kp'!C48+'1 melléklet óvoda'!C48+'1 melléklet VG'!C48</f>
        <v>104117437</v>
      </c>
      <c r="D48" s="56">
        <f>'1 melléklet Önk'!D48+'1 melléklet Hiv'!D48+'1 melléklet MŰv Kp'!D48+'1 melléklet szoc kp'!D48+'1 melléklet óvoda'!D48+'1 melléklet VG'!D48</f>
        <v>0</v>
      </c>
      <c r="E48" s="33">
        <f>'1 melléklet Önk'!E48+'1 melléklet Hiv'!E48+'1 melléklet MŰv Kp'!E48+'1 melléklet szoc kp'!E48+'1 melléklet óvoda'!E48+'1 melléklet VG'!E48</f>
        <v>115401067</v>
      </c>
      <c r="F48" s="33">
        <f>'1 melléklet Önk'!F48+'1 melléklet Hiv'!F48+'1 melléklet MŰv Kp'!F48+'1 melléklet szoc kp'!F48+'1 melléklet óvoda'!F48+'1 melléklet VG'!F48</f>
        <v>65401067</v>
      </c>
      <c r="G48" s="33">
        <f>'1 melléklet Önk'!G48+'1 melléklet Hiv'!G48+'1 melléklet MŰv Kp'!G48+'1 melléklet szoc kp'!G48+'1 melléklet óvoda'!G48+'1 melléklet VG'!G48</f>
        <v>65401067</v>
      </c>
      <c r="H48" s="129">
        <f t="shared" si="3"/>
        <v>1</v>
      </c>
      <c r="I48" s="130">
        <f>'1 melléklet Önk'!I48+'1 melléklet Hiv'!I48+'1 melléklet MŰv Kp'!I48+'1 melléklet szoc kp'!I48+'1 melléklet óvoda'!I48+'1 melléklet VG'!I48</f>
        <v>65401067</v>
      </c>
      <c r="J48" s="33">
        <f>'1 melléklet Önk'!J48+'1 melléklet Hiv'!J48+'1 melléklet MŰv Kp'!J48+'1 melléklet szoc kp'!J48+'1 melléklet óvoda'!J48+'1 melléklet VG'!J48</f>
        <v>0</v>
      </c>
      <c r="K48" s="33">
        <f>'1 melléklet Önk'!K48+'1 melléklet Hiv'!K48+'1 melléklet MŰv Kp'!K48+'1 melléklet szoc kp'!K48+'1 melléklet óvoda'!K48+'1 melléklet VG'!K48</f>
        <v>0</v>
      </c>
    </row>
    <row r="49" spans="1:12" s="32" customFormat="1" ht="15" customHeight="1" x14ac:dyDescent="0.2">
      <c r="A49" s="44"/>
      <c r="B49" s="31" t="s">
        <v>60</v>
      </c>
      <c r="C49" s="33">
        <f>'1 melléklet Önk'!C49+'1 melléklet Hiv'!C49+'1 melléklet MŰv Kp'!C49+'1 melléklet szoc kp'!C49+'1 melléklet óvoda'!C49+'1 melléklet VG'!C49</f>
        <v>50000000</v>
      </c>
      <c r="D49" s="56">
        <f>'1 melléklet Önk'!D49+'1 melléklet Hiv'!D49+'1 melléklet MŰv Kp'!D49+'1 melléklet szoc kp'!D49+'1 melléklet óvoda'!D49+'1 melléklet VG'!D49</f>
        <v>0</v>
      </c>
      <c r="E49" s="33">
        <f>'1 melléklet Önk'!E49+'1 melléklet Hiv'!E49+'1 melléklet MŰv Kp'!E49+'1 melléklet szoc kp'!E49+'1 melléklet óvoda'!E49+'1 melléklet VG'!E49</f>
        <v>533054092</v>
      </c>
      <c r="F49" s="33">
        <f>'1 melléklet Önk'!F49+'1 melléklet Hiv'!F49+'1 melléklet MŰv Kp'!F49+'1 melléklet szoc kp'!F49+'1 melléklet óvoda'!F49+'1 melléklet VG'!F49</f>
        <v>533054092</v>
      </c>
      <c r="G49" s="33">
        <f>'1 melléklet Önk'!G49+'1 melléklet Hiv'!G49+'1 melléklet MŰv Kp'!G49+'1 melléklet szoc kp'!G49+'1 melléklet óvoda'!G49+'1 melléklet VG'!G49</f>
        <v>533054092</v>
      </c>
      <c r="H49" s="129">
        <f t="shared" si="3"/>
        <v>1</v>
      </c>
      <c r="I49" s="130">
        <f>'1 melléklet Önk'!I49+'1 melléklet Hiv'!I49+'1 melléklet MŰv Kp'!I49+'1 melléklet szoc kp'!I49+'1 melléklet óvoda'!I49+'1 melléklet VG'!I49</f>
        <v>533054092</v>
      </c>
      <c r="J49" s="33">
        <f>'1 melléklet Önk'!J49+'1 melléklet Hiv'!J49+'1 melléklet MŰv Kp'!J49+'1 melléklet szoc kp'!J49+'1 melléklet óvoda'!J49+'1 melléklet VG'!J49</f>
        <v>0</v>
      </c>
      <c r="K49" s="33">
        <f>'1 melléklet Önk'!K49+'1 melléklet Hiv'!K49+'1 melléklet MŰv Kp'!K49+'1 melléklet szoc kp'!K49+'1 melléklet óvoda'!K49+'1 melléklet VG'!K49</f>
        <v>0</v>
      </c>
    </row>
    <row r="50" spans="1:12" s="32" customFormat="1" ht="15" customHeight="1" x14ac:dyDescent="0.2">
      <c r="A50" s="44"/>
      <c r="B50" s="31" t="s">
        <v>4</v>
      </c>
      <c r="C50" s="33">
        <f>'1 melléklet Önk'!C50+'1 melléklet Hiv'!C50+'1 melléklet MŰv Kp'!C50+'1 melléklet szoc kp'!C50+'1 melléklet óvoda'!C50+'1 melléklet VG'!C50</f>
        <v>602268349</v>
      </c>
      <c r="D50" s="56">
        <f>'1 melléklet Önk'!D50+'1 melléklet Hiv'!D50+'1 melléklet MŰv Kp'!D50+'1 melléklet szoc kp'!D50+'1 melléklet óvoda'!D50+'1 melléklet VG'!D50</f>
        <v>0</v>
      </c>
      <c r="E50" s="33">
        <f>'1 melléklet Önk'!E50+'1 melléklet Hiv'!E50+'1 melléklet MŰv Kp'!E50+'1 melléklet szoc kp'!E50+'1 melléklet óvoda'!E50+'1 melléklet VG'!E50</f>
        <v>623396767</v>
      </c>
      <c r="F50" s="33">
        <f>'1 melléklet Önk'!F50+'1 melléklet Hiv'!F50+'1 melléklet MŰv Kp'!F50+'1 melléklet szoc kp'!F50+'1 melléklet óvoda'!F50+'1 melléklet VG'!F50</f>
        <v>322519553</v>
      </c>
      <c r="G50" s="33">
        <f>'1 melléklet Önk'!G50+'1 melléklet Hiv'!G50+'1 melléklet MŰv Kp'!G50+'1 melléklet szoc kp'!G50+'1 melléklet óvoda'!G50+'1 melléklet VG'!G50</f>
        <v>332611861</v>
      </c>
      <c r="H50" s="129">
        <f t="shared" si="3"/>
        <v>1.0312920810726784</v>
      </c>
      <c r="I50" s="130">
        <f>'1 melléklet Önk'!I50+'1 melléklet Hiv'!I50+'1 melléklet MŰv Kp'!I50+'1 melléklet szoc kp'!I50+'1 melléklet óvoda'!I50+'1 melléklet VG'!I50</f>
        <v>321430402</v>
      </c>
      <c r="J50" s="33">
        <f>'1 melléklet Önk'!J50+'1 melléklet Hiv'!J50+'1 melléklet MŰv Kp'!J50+'1 melléklet szoc kp'!J50+'1 melléklet óvoda'!J50+'1 melléklet VG'!J50</f>
        <v>0</v>
      </c>
      <c r="K50" s="33">
        <f>'1 melléklet Önk'!K50+'1 melléklet Hiv'!K50+'1 melléklet MŰv Kp'!K50+'1 melléklet szoc kp'!K50+'1 melléklet óvoda'!K50+'1 melléklet VG'!K50</f>
        <v>0</v>
      </c>
    </row>
    <row r="51" spans="1:12" s="39" customFormat="1" ht="15" customHeight="1" x14ac:dyDescent="0.2">
      <c r="A51" s="45"/>
      <c r="B51" s="188" t="s">
        <v>65</v>
      </c>
      <c r="C51" s="200">
        <f>'1 melléklet Önk'!C51+'1 melléklet Hiv'!C51+'1 melléklet MŰv Kp'!C51+'1 melléklet szoc kp'!C51+'1 melléklet óvoda'!C51+'1 melléklet VG'!C51</f>
        <v>-65899622</v>
      </c>
      <c r="D51" s="200">
        <f>'1 melléklet Önk'!D51+'1 melléklet Hiv'!D51+'1 melléklet MŰv Kp'!D51+'1 melléklet szoc kp'!D51+'1 melléklet óvoda'!D51+'1 melléklet VG'!D51</f>
        <v>0</v>
      </c>
      <c r="E51" s="200">
        <f>'1 melléklet Önk'!E51+'1 melléklet Hiv'!E51+'1 melléklet MŰv Kp'!E51+'1 melléklet szoc kp'!E51+'1 melléklet óvoda'!E51+'1 melléklet VG'!E51</f>
        <v>-71670631</v>
      </c>
      <c r="F51" s="200">
        <f>'1 melléklet Önk'!F51+'1 melléklet Hiv'!F51+'1 melléklet MŰv Kp'!F51+'1 melléklet szoc kp'!F51+'1 melléklet óvoda'!F51+'1 melléklet VG'!F51</f>
        <v>-101999879</v>
      </c>
      <c r="G51" s="200">
        <f>'1 melléklet Önk'!G51+'1 melléklet Hiv'!G51+'1 melléklet MŰv Kp'!G51+'1 melléklet szoc kp'!G51+'1 melléklet óvoda'!G51+'1 melléklet VG'!G51</f>
        <v>35975246</v>
      </c>
      <c r="H51" s="201">
        <f t="shared" si="3"/>
        <v>-0.35269890859380332</v>
      </c>
      <c r="I51" s="200">
        <f>'1 melléklet Önk'!I51+'1 melléklet Hiv'!I51+'1 melléklet MŰv Kp'!I51+'1 melléklet szoc kp'!I51+'1 melléklet óvoda'!I51+'1 melléklet VG'!I51</f>
        <v>41338796</v>
      </c>
      <c r="J51" s="200">
        <f>'1 melléklet Önk'!J51+'1 melléklet Hiv'!J51+'1 melléklet MŰv Kp'!J51+'1 melléklet szoc kp'!J51+'1 melléklet óvoda'!J51+'1 melléklet VG'!J51</f>
        <v>-5363550</v>
      </c>
      <c r="K51" s="200">
        <f>'1 melléklet Önk'!K51+'1 melléklet Hiv'!K51+'1 melléklet MŰv Kp'!K51+'1 melléklet szoc kp'!K51+'1 melléklet óvoda'!K51+'1 melléklet VG'!K51</f>
        <v>0</v>
      </c>
    </row>
    <row r="52" spans="1:12" s="39" customFormat="1" ht="15" customHeight="1" x14ac:dyDescent="0.2">
      <c r="A52" s="45"/>
      <c r="B52" s="188" t="s">
        <v>66</v>
      </c>
      <c r="C52" s="200">
        <f>'1 melléklet Önk'!C52+'1 melléklet Hiv'!C52+'1 melléklet MŰv Kp'!C52+'1 melléklet szoc kp'!C52+'1 melléklet óvoda'!C52+'1 melléklet VG'!C52</f>
        <v>-70545497</v>
      </c>
      <c r="D52" s="200">
        <f>'1 melléklet Önk'!D52+'1 melléklet Hiv'!D52+'1 melléklet MŰv Kp'!D52+'1 melléklet szoc kp'!D52+'1 melléklet óvoda'!D52+'1 melléklet VG'!D52</f>
        <v>0</v>
      </c>
      <c r="E52" s="200">
        <f>'1 melléklet Önk'!E52+'1 melléklet Hiv'!E52+'1 melléklet MŰv Kp'!E52+'1 melléklet szoc kp'!E52+'1 melléklet óvoda'!E52+'1 melléklet VG'!E52</f>
        <v>-559112210</v>
      </c>
      <c r="F52" s="200">
        <f>'1 melléklet Önk'!F52+'1 melléklet Hiv'!F52+'1 melléklet MŰv Kp'!F52+'1 melléklet szoc kp'!F52+'1 melléklet óvoda'!F52+'1 melléklet VG'!F52</f>
        <v>13090765</v>
      </c>
      <c r="G52" s="200">
        <f>'1 melléklet Önk'!G52+'1 melléklet Hiv'!G52+'1 melléklet MŰv Kp'!G52+'1 melléklet szoc kp'!G52+'1 melléklet óvoda'!G52+'1 melléklet VG'!G52</f>
        <v>13385509</v>
      </c>
      <c r="H52" s="201">
        <f t="shared" si="3"/>
        <v>1.0225154144925832</v>
      </c>
      <c r="I52" s="200">
        <f>'1 melléklet Önk'!I52+'1 melléklet Hiv'!I52+'1 melléklet MŰv Kp'!I52+'1 melléklet szoc kp'!I52+'1 melléklet óvoda'!I52+'1 melléklet VG'!I52</f>
        <v>14019379</v>
      </c>
      <c r="J52" s="200">
        <f>'1 melléklet Önk'!J52+'1 melléklet Hiv'!J52+'1 melléklet MŰv Kp'!J52+'1 melléklet szoc kp'!J52+'1 melléklet óvoda'!J52+'1 melléklet VG'!J52</f>
        <v>-633870</v>
      </c>
      <c r="K52" s="200">
        <f>'1 melléklet Önk'!K52+'1 melléklet Hiv'!K52+'1 melléklet MŰv Kp'!K52+'1 melléklet szoc kp'!K52+'1 melléklet óvoda'!K52+'1 melléklet VG'!K52</f>
        <v>0</v>
      </c>
    </row>
    <row r="53" spans="1:12" s="29" customFormat="1" ht="22.5" customHeight="1" x14ac:dyDescent="0.2">
      <c r="A53" s="46" t="s">
        <v>29</v>
      </c>
      <c r="B53" s="48" t="s">
        <v>0</v>
      </c>
      <c r="C53" s="202">
        <f>'1 melléklet Önk'!C53+'1 melléklet Hiv'!C53+'1 melléklet MŰv Kp'!C53+'1 melléklet szoc kp'!C53+'1 melléklet óvoda'!C53+'1 melléklet VG'!C53</f>
        <v>-136445119</v>
      </c>
      <c r="D53" s="202">
        <f>'1 melléklet Önk'!D53+'1 melléklet Hiv'!D53+'1 melléklet MŰv Kp'!D53+'1 melléklet szoc kp'!D53+'1 melléklet óvoda'!D53+'1 melléklet VG'!D53</f>
        <v>0</v>
      </c>
      <c r="E53" s="202">
        <f>'1 melléklet Önk'!E53+'1 melléklet Hiv'!E53+'1 melléklet MŰv Kp'!E53+'1 melléklet szoc kp'!E53+'1 melléklet óvoda'!E53+'1 melléklet VG'!E53</f>
        <v>-630782841</v>
      </c>
      <c r="F53" s="202">
        <f>'1 melléklet Önk'!F53+'1 melléklet Hiv'!F53+'1 melléklet MŰv Kp'!F53+'1 melléklet szoc kp'!F53+'1 melléklet óvoda'!F53+'1 melléklet VG'!F53</f>
        <v>-88909114</v>
      </c>
      <c r="G53" s="202">
        <f>'1 melléklet Önk'!G53+'1 melléklet Hiv'!G53+'1 melléklet MŰv Kp'!G53+'1 melléklet szoc kp'!G53+'1 melléklet óvoda'!G53+'1 melléklet VG'!G53</f>
        <v>49360755</v>
      </c>
      <c r="H53" s="203">
        <f t="shared" si="3"/>
        <v>-0.5551821717625034</v>
      </c>
      <c r="I53" s="202">
        <f>'1 melléklet Önk'!I53+'1 melléklet Hiv'!I53+'1 melléklet MŰv Kp'!I53+'1 melléklet szoc kp'!I53+'1 melléklet óvoda'!I53+'1 melléklet VG'!I53</f>
        <v>55358175</v>
      </c>
      <c r="J53" s="202">
        <f>'1 melléklet Önk'!J53+'1 melléklet Hiv'!J53+'1 melléklet MŰv Kp'!J53+'1 melléklet szoc kp'!J53+'1 melléklet óvoda'!J53+'1 melléklet VG'!J53</f>
        <v>-5997420</v>
      </c>
      <c r="K53" s="202">
        <f>'1 melléklet Önk'!K53+'1 melléklet Hiv'!K53+'1 melléklet MŰv Kp'!K53+'1 melléklet szoc kp'!K53+'1 melléklet óvoda'!K53+'1 melléklet VG'!K53</f>
        <v>0</v>
      </c>
    </row>
    <row r="54" spans="1:12" s="29" customFormat="1" ht="22.5" x14ac:dyDescent="0.2">
      <c r="A54" s="46" t="s">
        <v>3</v>
      </c>
      <c r="B54" s="49" t="s">
        <v>6</v>
      </c>
      <c r="C54" s="202">
        <f>'1 melléklet Önk'!C54+'1 melléklet Hiv'!C54+'1 melléklet MŰv Kp'!C54+'1 melléklet szoc kp'!C54+'1 melléklet óvoda'!C54+'1 melléklet VG'!C54</f>
        <v>136445119</v>
      </c>
      <c r="D54" s="202">
        <f>'1 melléklet Önk'!D54+'1 melléklet Hiv'!D54+'1 melléklet MŰv Kp'!D54+'1 melléklet szoc kp'!D54+'1 melléklet óvoda'!D54+'1 melléklet VG'!D54</f>
        <v>0</v>
      </c>
      <c r="E54" s="202">
        <f>'1 melléklet Önk'!E54+'1 melléklet Hiv'!E54+'1 melléklet MŰv Kp'!E54+'1 melléklet szoc kp'!E54+'1 melléklet óvoda'!E54+'1 melléklet VG'!E54</f>
        <v>630782841</v>
      </c>
      <c r="F54" s="202">
        <f>'1 melléklet Önk'!F54+'1 melléklet Hiv'!F54+'1 melléklet MŰv Kp'!F54+'1 melléklet szoc kp'!F54+'1 melléklet óvoda'!F54+'1 melléklet VG'!F54</f>
        <v>580635610</v>
      </c>
      <c r="G54" s="202">
        <f>'1 melléklet Önk'!G54+'1 melléklet Hiv'!G54+'1 melléklet MŰv Kp'!G54+'1 melléklet szoc kp'!G54+'1 melléklet óvoda'!G54+'1 melléklet VG'!G54</f>
        <v>580782841</v>
      </c>
      <c r="H54" s="203">
        <f t="shared" si="3"/>
        <v>1.0002535686710639</v>
      </c>
      <c r="I54" s="202">
        <f>'1 melléklet Önk'!I54+'1 melléklet Hiv'!I54+'1 melléklet MŰv Kp'!I54+'1 melléklet szoc kp'!I54+'1 melléklet óvoda'!I54+'1 melléklet VG'!I54</f>
        <v>569601382</v>
      </c>
      <c r="J54" s="202">
        <f>'1 melléklet Önk'!J54+'1 melléklet Hiv'!J54+'1 melléklet MŰv Kp'!J54+'1 melléklet szoc kp'!J54+'1 melléklet óvoda'!J54+'1 melléklet VG'!J54</f>
        <v>11181459</v>
      </c>
      <c r="K54" s="202">
        <f>'1 melléklet Önk'!K54+'1 melléklet Hiv'!K54+'1 melléklet MŰv Kp'!K54+'1 melléklet szoc kp'!K54+'1 melléklet óvoda'!K54+'1 melléklet VG'!K54</f>
        <v>0</v>
      </c>
    </row>
    <row r="55" spans="1:12" s="9" customFormat="1" ht="12.75" customHeight="1" x14ac:dyDescent="0.2">
      <c r="A55" s="47" t="s">
        <v>5</v>
      </c>
      <c r="B55" s="211" t="s">
        <v>68</v>
      </c>
      <c r="C55" s="78"/>
      <c r="D55" s="57"/>
      <c r="E55" s="78"/>
      <c r="F55" s="78"/>
      <c r="G55" s="78"/>
      <c r="H55" s="204"/>
      <c r="I55" s="78"/>
      <c r="J55" s="205"/>
      <c r="K55" s="205"/>
    </row>
    <row r="56" spans="1:12" s="52" customFormat="1" ht="12" x14ac:dyDescent="0.2">
      <c r="A56" s="51"/>
      <c r="B56" s="212" t="s">
        <v>146</v>
      </c>
      <c r="C56" s="208">
        <f>'1 melléklet Önk'!C56+'1 melléklet Hiv'!C56+'1 melléklet MŰv Kp'!C56+'1 melléklet szoc kp'!C56+'1 melléklet óvoda'!C56+'1 melléklet VG'!C56</f>
        <v>156</v>
      </c>
      <c r="D56" s="207">
        <f>'1 melléklet Önk'!D56+'1 melléklet Hiv'!D56+'1 melléklet MŰv Kp'!D56+'1 melléklet szoc kp'!D56+'1 melléklet óvoda'!D56+'1 melléklet VG'!D56</f>
        <v>0</v>
      </c>
      <c r="E56" s="208">
        <f>'1 melléklet Önk'!E56+'1 melléklet Hiv'!E56+'1 melléklet MŰv Kp'!E56+'1 melléklet szoc kp'!E56+'1 melléklet óvoda'!E56+'1 melléklet VG'!E56</f>
        <v>156</v>
      </c>
      <c r="F56" s="208">
        <f>'1 melléklet Önk'!F56+'1 melléklet Hiv'!F56+'1 melléklet MŰv Kp'!F56+'1 melléklet szoc kp'!F56+'1 melléklet óvoda'!F56+'1 melléklet VG'!F56</f>
        <v>156</v>
      </c>
      <c r="G56" s="208">
        <f>'1 melléklet Önk'!G56+'1 melléklet Hiv'!G56+'1 melléklet MŰv Kp'!G56+'1 melléklet szoc kp'!G56+'1 melléklet óvoda'!G56+'1 melléklet VG'!G56</f>
        <v>155</v>
      </c>
      <c r="H56" s="129">
        <f>G56/F56</f>
        <v>0.99358974358974361</v>
      </c>
      <c r="I56" s="208">
        <f>'1 melléklet Önk'!I56+'1 melléklet Hiv'!I56+'1 melléklet MŰv Kp'!I56+'1 melléklet szoc kp'!I56+'1 melléklet óvoda'!I56+'1 melléklet VG'!I56</f>
        <v>152</v>
      </c>
      <c r="J56" s="219">
        <f>'1 melléklet Önk'!J56+'1 melléklet Hiv'!J56+'1 melléklet MŰv Kp'!J56+'1 melléklet szoc kp'!J56+'1 melléklet óvoda'!J56+'1 melléklet VG'!J56</f>
        <v>7</v>
      </c>
      <c r="K56" s="219">
        <f>'1 melléklet Önk'!K56+'1 melléklet Hiv'!K56+'1 melléklet MŰv Kp'!K56+'1 melléklet szoc kp'!K56+'1 melléklet óvoda'!K56+'1 melléklet VG'!K56</f>
        <v>0</v>
      </c>
      <c r="L56" s="220"/>
    </row>
    <row r="57" spans="1:12" s="52" customFormat="1" ht="12" x14ac:dyDescent="0.2">
      <c r="A57" s="51"/>
      <c r="B57" s="212" t="s">
        <v>182</v>
      </c>
      <c r="C57" s="208">
        <f>'1 melléklet Önk'!C57+'1 melléklet Hiv'!C57+'1 melléklet MŰv Kp'!C57+'1 melléklet szoc kp'!C57+'1 melléklet óvoda'!C57+'1 melléklet VG'!C57</f>
        <v>189</v>
      </c>
      <c r="D57" s="207">
        <f>'1 melléklet Önk'!D57+'1 melléklet Hiv'!D57+'1 melléklet MŰv Kp'!D57+'1 melléklet szoc kp'!D57+'1 melléklet óvoda'!D57+'1 melléklet VG'!D57</f>
        <v>0</v>
      </c>
      <c r="E57" s="208">
        <f>'1 melléklet Önk'!E57+'1 melléklet Hiv'!E57+'1 melléklet MŰv Kp'!E57+'1 melléklet szoc kp'!E57+'1 melléklet óvoda'!E57+'1 melléklet VG'!E57</f>
        <v>235</v>
      </c>
      <c r="F57" s="208">
        <f>'1 melléklet Önk'!F57+'1 melléklet Hiv'!F57+'1 melléklet MŰv Kp'!F57+'1 melléklet szoc kp'!F57+'1 melléklet óvoda'!F57+'1 melléklet VG'!F57</f>
        <v>237</v>
      </c>
      <c r="G57" s="210">
        <f>'1 melléklet Önk'!G57+'1 melléklet Hiv'!G57+'1 melléklet MŰv Kp'!G57+'1 melléklet szoc kp'!G57+'1 melléklet óvoda'!G57+'1 melléklet VG'!G57</f>
        <v>238</v>
      </c>
      <c r="H57" s="129">
        <f>G57/F57</f>
        <v>1.0042194092827004</v>
      </c>
      <c r="I57" s="208">
        <f>'1 melléklet Önk'!I57+'1 melléklet Hiv'!I57+'1 melléklet MŰv Kp'!I57+'1 melléklet szoc kp'!I57+'1 melléklet óvoda'!I57+'1 melléklet VG'!I57</f>
        <v>238</v>
      </c>
      <c r="J57" s="219">
        <f>'1 melléklet Önk'!J57+'1 melléklet Hiv'!J57+'1 melléklet MŰv Kp'!J57+'1 melléklet szoc kp'!J57+'1 melléklet óvoda'!J57+'1 melléklet VG'!J57</f>
        <v>0</v>
      </c>
      <c r="K57" s="219">
        <f>'1 melléklet Önk'!K57+'1 melléklet Hiv'!K57+'1 melléklet MŰv Kp'!K57+'1 melléklet szoc kp'!K57+'1 melléklet óvoda'!K57+'1 melléklet VG'!K57</f>
        <v>0</v>
      </c>
      <c r="L57" s="220"/>
    </row>
    <row r="58" spans="1:12" s="52" customFormat="1" ht="12" x14ac:dyDescent="0.2">
      <c r="A58" s="51"/>
      <c r="B58" s="212" t="s">
        <v>74</v>
      </c>
      <c r="C58" s="208">
        <f>'1 melléklet Önk'!C58+'1 melléklet Hiv'!C58+'1 melléklet MŰv Kp'!C58+'1 melléklet szoc kp'!C58+'1 melléklet óvoda'!C58+'1 melléklet VG'!C58</f>
        <v>7</v>
      </c>
      <c r="D58" s="207">
        <f>'1 melléklet Önk'!D58+'1 melléklet Hiv'!D58+'1 melléklet MŰv Kp'!D58+'1 melléklet szoc kp'!D58+'1 melléklet óvoda'!D58+'1 melléklet VG'!D58</f>
        <v>0</v>
      </c>
      <c r="E58" s="208">
        <f>'1 melléklet Önk'!E58+'1 melléklet Hiv'!E58+'1 melléklet MŰv Kp'!E58+'1 melléklet szoc kp'!E58+'1 melléklet óvoda'!E58+'1 melléklet VG'!E58</f>
        <v>7</v>
      </c>
      <c r="F58" s="208">
        <f>'1 melléklet Önk'!F58+'1 melléklet Hiv'!F58+'1 melléklet MŰv Kp'!F58+'1 melléklet szoc kp'!F58+'1 melléklet óvoda'!F58+'1 melléklet VG'!F58</f>
        <v>7</v>
      </c>
      <c r="G58" s="208">
        <f>'1 melléklet Önk'!G58+'1 melléklet Hiv'!G58+'1 melléklet MŰv Kp'!G58+'1 melléklet szoc kp'!G58+'1 melléklet óvoda'!G58+'1 melléklet VG'!G58</f>
        <v>7</v>
      </c>
      <c r="H58" s="129">
        <v>0</v>
      </c>
      <c r="I58" s="208">
        <f>'1 melléklet Önk'!I58+'1 melléklet Hiv'!I58+'1 melléklet MŰv Kp'!I58+'1 melléklet szoc kp'!I58+'1 melléklet óvoda'!I58+'1 melléklet VG'!I58</f>
        <v>7</v>
      </c>
      <c r="J58" s="219">
        <f>'1 melléklet Önk'!J58+'1 melléklet Hiv'!J58+'1 melléklet MŰv Kp'!J58+'1 melléklet szoc kp'!J58+'1 melléklet óvoda'!J58+'1 melléklet VG'!J58</f>
        <v>0</v>
      </c>
      <c r="K58" s="219">
        <f>'1 melléklet Önk'!K58+'1 melléklet Hiv'!K58+'1 melléklet MŰv Kp'!K58+'1 melléklet szoc kp'!K58+'1 melléklet óvoda'!K58+'1 melléklet VG'!K58</f>
        <v>0</v>
      </c>
      <c r="L58" s="220"/>
    </row>
    <row r="59" spans="1:12" x14ac:dyDescent="0.2">
      <c r="B59" s="189"/>
      <c r="C59" s="4"/>
      <c r="D59" s="58"/>
      <c r="E59" s="4"/>
      <c r="F59" s="4"/>
      <c r="G59" s="4"/>
      <c r="I59" s="79"/>
      <c r="J59" s="3"/>
      <c r="K59" s="3"/>
    </row>
    <row r="60" spans="1:12" x14ac:dyDescent="0.2">
      <c r="C60" s="4"/>
      <c r="D60" s="58"/>
      <c r="E60" s="4"/>
      <c r="F60" s="4"/>
      <c r="G60" s="4"/>
      <c r="I60" s="79"/>
      <c r="J60" s="3"/>
      <c r="K60" s="3"/>
    </row>
    <row r="61" spans="1:12" x14ac:dyDescent="0.2">
      <c r="C61" s="4"/>
      <c r="D61" s="58"/>
      <c r="E61" s="4"/>
      <c r="F61" s="4"/>
      <c r="G61" s="4"/>
      <c r="I61" s="79"/>
      <c r="J61" s="3"/>
      <c r="K61" s="3"/>
    </row>
    <row r="62" spans="1:12" x14ac:dyDescent="0.2">
      <c r="C62" s="4"/>
      <c r="D62" s="58"/>
      <c r="E62" s="4"/>
      <c r="F62" s="4"/>
      <c r="G62" s="4"/>
      <c r="I62" s="79"/>
      <c r="J62" s="3"/>
      <c r="K62" s="3"/>
    </row>
    <row r="63" spans="1:12" x14ac:dyDescent="0.2">
      <c r="C63" s="4"/>
      <c r="D63" s="58"/>
      <c r="E63" s="4"/>
      <c r="F63" s="4"/>
      <c r="G63" s="4"/>
      <c r="I63" s="79"/>
      <c r="J63" s="3"/>
      <c r="K63" s="3"/>
    </row>
    <row r="64" spans="1:12" x14ac:dyDescent="0.2">
      <c r="C64" s="4"/>
      <c r="D64" s="58"/>
      <c r="E64" s="3"/>
      <c r="F64" s="3"/>
      <c r="G64" s="3"/>
      <c r="H64" s="71"/>
      <c r="I64" s="79"/>
      <c r="J64" s="3"/>
      <c r="K64" s="38"/>
    </row>
    <row r="65" spans="3:11" x14ac:dyDescent="0.2">
      <c r="C65" s="4"/>
      <c r="D65" s="58"/>
      <c r="E65" s="3"/>
      <c r="F65" s="3"/>
      <c r="G65" s="3"/>
      <c r="H65" s="71"/>
      <c r="I65" s="79"/>
      <c r="J65" s="3"/>
      <c r="K65" s="38"/>
    </row>
    <row r="66" spans="3:11" x14ac:dyDescent="0.2">
      <c r="C66" s="4"/>
      <c r="D66" s="58"/>
      <c r="E66" s="3"/>
      <c r="F66" s="3"/>
      <c r="G66" s="3"/>
      <c r="H66" s="71"/>
      <c r="I66" s="79"/>
      <c r="J66" s="3"/>
      <c r="K66" s="38"/>
    </row>
    <row r="67" spans="3:11" x14ac:dyDescent="0.2">
      <c r="C67" s="4"/>
      <c r="D67" s="58"/>
      <c r="E67" s="3"/>
      <c r="F67" s="3"/>
      <c r="G67" s="3"/>
      <c r="H67" s="71"/>
      <c r="I67" s="79"/>
      <c r="J67" s="3"/>
      <c r="K67" s="38"/>
    </row>
    <row r="68" spans="3:11" x14ac:dyDescent="0.2">
      <c r="C68" s="4"/>
      <c r="D68" s="58"/>
      <c r="E68" s="3"/>
      <c r="F68" s="3"/>
      <c r="G68" s="3"/>
      <c r="H68" s="71"/>
      <c r="I68" s="79"/>
      <c r="J68" s="3"/>
      <c r="K68" s="38"/>
    </row>
    <row r="69" spans="3:11" x14ac:dyDescent="0.2">
      <c r="C69" s="4"/>
      <c r="D69" s="58"/>
      <c r="E69" s="3"/>
      <c r="F69" s="3"/>
      <c r="G69" s="3"/>
      <c r="H69" s="71"/>
      <c r="I69" s="79"/>
      <c r="J69" s="3"/>
      <c r="K69" s="38"/>
    </row>
    <row r="70" spans="3:11" x14ac:dyDescent="0.2">
      <c r="C70" s="4"/>
      <c r="D70" s="58"/>
      <c r="E70" s="3"/>
      <c r="F70" s="3"/>
      <c r="G70" s="3"/>
      <c r="H70" s="71"/>
      <c r="I70" s="79"/>
      <c r="J70" s="3"/>
      <c r="K70" s="38"/>
    </row>
    <row r="71" spans="3:11" x14ac:dyDescent="0.2">
      <c r="C71" s="4"/>
      <c r="D71" s="58"/>
      <c r="E71" s="3"/>
      <c r="F71" s="3"/>
      <c r="G71" s="3"/>
      <c r="H71" s="71"/>
      <c r="I71" s="79"/>
      <c r="J71" s="3"/>
      <c r="K71" s="38"/>
    </row>
    <row r="72" spans="3:11" x14ac:dyDescent="0.2">
      <c r="C72" s="4"/>
      <c r="D72" s="58"/>
      <c r="E72" s="3"/>
      <c r="F72" s="3"/>
      <c r="G72" s="3"/>
      <c r="H72" s="71"/>
      <c r="I72" s="79"/>
      <c r="J72" s="3"/>
      <c r="K72" s="38"/>
    </row>
    <row r="73" spans="3:11" x14ac:dyDescent="0.2">
      <c r="C73" s="4"/>
      <c r="D73" s="58"/>
      <c r="E73" s="3"/>
      <c r="F73" s="3"/>
      <c r="G73" s="3"/>
      <c r="H73" s="71"/>
      <c r="I73" s="79"/>
      <c r="J73" s="3"/>
      <c r="K73" s="38"/>
    </row>
    <row r="74" spans="3:11" x14ac:dyDescent="0.2">
      <c r="C74" s="4"/>
      <c r="D74" s="58"/>
      <c r="E74" s="3"/>
      <c r="F74" s="3"/>
      <c r="G74" s="3"/>
      <c r="H74" s="71"/>
      <c r="I74" s="79"/>
      <c r="J74" s="3"/>
      <c r="K74" s="38"/>
    </row>
    <row r="75" spans="3:11" x14ac:dyDescent="0.2">
      <c r="C75" s="4"/>
      <c r="D75" s="58"/>
      <c r="E75" s="3"/>
      <c r="F75" s="3"/>
      <c r="G75" s="3"/>
      <c r="H75" s="71"/>
      <c r="I75" s="79"/>
      <c r="J75" s="3"/>
      <c r="K75" s="38"/>
    </row>
    <row r="76" spans="3:11" x14ac:dyDescent="0.2">
      <c r="C76" s="4"/>
      <c r="D76" s="58"/>
      <c r="E76" s="3"/>
      <c r="F76" s="3"/>
      <c r="G76" s="3"/>
      <c r="H76" s="71"/>
      <c r="I76" s="79"/>
      <c r="J76" s="3"/>
      <c r="K76" s="38"/>
    </row>
    <row r="77" spans="3:11" x14ac:dyDescent="0.2">
      <c r="C77" s="4"/>
      <c r="E77" s="3"/>
      <c r="F77" s="3"/>
      <c r="G77" s="3"/>
      <c r="H77" s="71"/>
      <c r="I77" s="79"/>
      <c r="J77" s="3"/>
      <c r="K77" s="38"/>
    </row>
    <row r="78" spans="3:11" x14ac:dyDescent="0.2">
      <c r="E78" s="3"/>
      <c r="F78" s="3"/>
      <c r="G78" s="3"/>
      <c r="H78" s="71"/>
      <c r="I78" s="79"/>
      <c r="J78" s="3"/>
      <c r="K78" s="38"/>
    </row>
    <row r="79" spans="3:11" x14ac:dyDescent="0.2">
      <c r="E79" s="3"/>
      <c r="F79" s="3"/>
      <c r="G79" s="3"/>
      <c r="H79" s="71"/>
      <c r="I79" s="79"/>
      <c r="J79" s="3"/>
      <c r="K79" s="38"/>
    </row>
    <row r="80" spans="3:11" x14ac:dyDescent="0.2">
      <c r="E80" s="3"/>
      <c r="F80" s="3"/>
      <c r="G80" s="3"/>
      <c r="H80" s="71"/>
      <c r="I80" s="79"/>
      <c r="J80" s="3"/>
      <c r="K80" s="38"/>
    </row>
    <row r="81" spans="5:11" x14ac:dyDescent="0.2">
      <c r="E81" s="3"/>
      <c r="F81" s="3"/>
      <c r="G81" s="3"/>
      <c r="H81" s="71"/>
      <c r="I81" s="79"/>
      <c r="J81" s="3"/>
      <c r="K81" s="38"/>
    </row>
    <row r="82" spans="5:11" x14ac:dyDescent="0.2">
      <c r="E82" s="3"/>
      <c r="F82" s="3"/>
      <c r="G82" s="3"/>
      <c r="H82" s="71"/>
      <c r="I82" s="79"/>
      <c r="J82" s="3"/>
      <c r="K82" s="38"/>
    </row>
    <row r="83" spans="5:11" x14ac:dyDescent="0.2">
      <c r="E83" s="3"/>
      <c r="F83" s="3"/>
      <c r="G83" s="3"/>
      <c r="H83" s="71"/>
      <c r="I83" s="79"/>
      <c r="J83" s="3"/>
      <c r="K83" s="38"/>
    </row>
    <row r="84" spans="5:11" x14ac:dyDescent="0.2">
      <c r="E84" s="3"/>
      <c r="F84" s="3"/>
      <c r="G84" s="3"/>
      <c r="H84" s="71"/>
      <c r="I84" s="79"/>
      <c r="J84" s="3"/>
      <c r="K84" s="38"/>
    </row>
    <row r="85" spans="5:11" x14ac:dyDescent="0.2">
      <c r="E85" s="3"/>
      <c r="F85" s="3"/>
      <c r="G85" s="3"/>
      <c r="H85" s="71"/>
      <c r="I85" s="79"/>
      <c r="J85" s="3"/>
      <c r="K85" s="38"/>
    </row>
    <row r="86" spans="5:11" x14ac:dyDescent="0.2">
      <c r="E86" s="3"/>
      <c r="F86" s="3"/>
      <c r="G86" s="3"/>
      <c r="H86" s="71"/>
      <c r="I86" s="79"/>
      <c r="J86" s="3"/>
      <c r="K86" s="38"/>
    </row>
    <row r="87" spans="5:11" x14ac:dyDescent="0.2">
      <c r="E87" s="3"/>
      <c r="F87" s="3"/>
      <c r="G87" s="3"/>
      <c r="H87" s="71"/>
      <c r="I87" s="79"/>
      <c r="J87" s="3"/>
      <c r="K87" s="38"/>
    </row>
    <row r="88" spans="5:11" x14ac:dyDescent="0.2">
      <c r="E88" s="3"/>
      <c r="F88" s="3"/>
      <c r="G88" s="3"/>
      <c r="H88" s="71"/>
      <c r="I88" s="79"/>
      <c r="J88" s="3"/>
      <c r="K88" s="38"/>
    </row>
    <row r="89" spans="5:11" x14ac:dyDescent="0.2">
      <c r="E89" s="3"/>
      <c r="F89" s="3"/>
      <c r="G89" s="3"/>
      <c r="H89" s="71"/>
      <c r="I89" s="79"/>
      <c r="J89" s="3"/>
      <c r="K89" s="38"/>
    </row>
    <row r="90" spans="5:11" x14ac:dyDescent="0.2">
      <c r="E90" s="3"/>
      <c r="F90" s="3"/>
      <c r="G90" s="3"/>
      <c r="H90" s="71"/>
      <c r="I90" s="79"/>
      <c r="J90" s="3"/>
      <c r="K90" s="38"/>
    </row>
    <row r="91" spans="5:11" x14ac:dyDescent="0.2">
      <c r="E91"/>
      <c r="F91"/>
      <c r="G91"/>
      <c r="H91" s="71"/>
      <c r="K91" s="37"/>
    </row>
    <row r="92" spans="5:11" x14ac:dyDescent="0.2">
      <c r="E92"/>
      <c r="F92"/>
      <c r="G92"/>
      <c r="H92" s="71"/>
      <c r="K92" s="37"/>
    </row>
    <row r="93" spans="5:11" x14ac:dyDescent="0.2">
      <c r="E93"/>
      <c r="F93"/>
      <c r="G93"/>
      <c r="H93" s="71"/>
      <c r="K93" s="37"/>
    </row>
    <row r="94" spans="5:11" x14ac:dyDescent="0.2">
      <c r="E94"/>
      <c r="F94"/>
      <c r="G94"/>
      <c r="H94" s="71"/>
      <c r="K94" s="37"/>
    </row>
    <row r="95" spans="5:11" x14ac:dyDescent="0.2">
      <c r="E95"/>
      <c r="F95"/>
      <c r="G95"/>
      <c r="H95" s="71"/>
      <c r="K95" s="37"/>
    </row>
    <row r="96" spans="5:11" x14ac:dyDescent="0.2">
      <c r="E96"/>
      <c r="F96"/>
      <c r="G96"/>
      <c r="H96" s="71"/>
      <c r="K96" s="37"/>
    </row>
    <row r="97" spans="5:11" x14ac:dyDescent="0.2">
      <c r="E97"/>
      <c r="F97"/>
      <c r="G97"/>
      <c r="H97" s="71"/>
      <c r="K97" s="37"/>
    </row>
    <row r="98" spans="5:11" x14ac:dyDescent="0.2">
      <c r="E98"/>
      <c r="F98"/>
      <c r="G98"/>
      <c r="H98" s="71"/>
      <c r="K98" s="37"/>
    </row>
    <row r="99" spans="5:11" x14ac:dyDescent="0.2">
      <c r="E99"/>
      <c r="F99"/>
      <c r="G99"/>
      <c r="H99" s="71"/>
      <c r="K99" s="37"/>
    </row>
    <row r="100" spans="5:11" x14ac:dyDescent="0.2">
      <c r="E100"/>
      <c r="F100"/>
      <c r="G100"/>
      <c r="H100" s="71"/>
      <c r="K100" s="37"/>
    </row>
    <row r="101" spans="5:11" x14ac:dyDescent="0.2">
      <c r="E101"/>
      <c r="F101"/>
      <c r="G101"/>
      <c r="H101" s="71"/>
      <c r="K101" s="37"/>
    </row>
    <row r="102" spans="5:11" x14ac:dyDescent="0.2">
      <c r="E102"/>
      <c r="F102"/>
      <c r="G102"/>
      <c r="H102" s="71"/>
      <c r="K102" s="37"/>
    </row>
    <row r="103" spans="5:11" x14ac:dyDescent="0.2">
      <c r="E103"/>
      <c r="F103"/>
      <c r="G103"/>
      <c r="H103" s="71"/>
      <c r="K103" s="37"/>
    </row>
    <row r="104" spans="5:11" x14ac:dyDescent="0.2">
      <c r="E104"/>
      <c r="F104"/>
      <c r="G104"/>
      <c r="H104" s="71"/>
      <c r="K104" s="37"/>
    </row>
    <row r="105" spans="5:11" x14ac:dyDescent="0.2">
      <c r="E105"/>
      <c r="F105"/>
      <c r="G105"/>
      <c r="H105" s="71"/>
      <c r="K105" s="37"/>
    </row>
    <row r="106" spans="5:11" x14ac:dyDescent="0.2">
      <c r="E106"/>
      <c r="F106"/>
      <c r="G106"/>
      <c r="H106" s="71"/>
      <c r="K106" s="37"/>
    </row>
    <row r="107" spans="5:11" x14ac:dyDescent="0.2">
      <c r="E107"/>
      <c r="F107"/>
      <c r="G107"/>
      <c r="H107" s="71"/>
      <c r="K107" s="37"/>
    </row>
    <row r="108" spans="5:11" x14ac:dyDescent="0.2">
      <c r="E108"/>
      <c r="F108"/>
      <c r="G108"/>
      <c r="H108" s="71"/>
      <c r="K108" s="37"/>
    </row>
    <row r="109" spans="5:11" x14ac:dyDescent="0.2">
      <c r="E109"/>
      <c r="F109"/>
      <c r="G109"/>
      <c r="H109" s="71"/>
      <c r="K109" s="37"/>
    </row>
    <row r="110" spans="5:11" x14ac:dyDescent="0.2">
      <c r="E110"/>
      <c r="F110"/>
      <c r="G110"/>
      <c r="H110" s="71"/>
      <c r="K110" s="37"/>
    </row>
    <row r="111" spans="5:11" x14ac:dyDescent="0.2">
      <c r="E111"/>
      <c r="F111"/>
      <c r="G111"/>
      <c r="H111" s="71"/>
      <c r="K111" s="37"/>
    </row>
    <row r="112" spans="5:11" x14ac:dyDescent="0.2">
      <c r="E112"/>
      <c r="F112"/>
      <c r="G112"/>
      <c r="H112" s="71"/>
      <c r="K112" s="37"/>
    </row>
    <row r="113" spans="5:11" x14ac:dyDescent="0.2">
      <c r="E113"/>
      <c r="F113"/>
      <c r="G113"/>
      <c r="H113" s="71"/>
      <c r="K113" s="37"/>
    </row>
    <row r="114" spans="5:11" x14ac:dyDescent="0.2">
      <c r="E114"/>
      <c r="F114"/>
      <c r="G114"/>
      <c r="H114" s="71"/>
      <c r="K114" s="37"/>
    </row>
    <row r="115" spans="5:11" x14ac:dyDescent="0.2">
      <c r="E115"/>
      <c r="F115"/>
      <c r="G115"/>
      <c r="H115" s="71"/>
      <c r="K115" s="37"/>
    </row>
    <row r="116" spans="5:11" x14ac:dyDescent="0.2">
      <c r="E116"/>
      <c r="F116"/>
      <c r="G116"/>
      <c r="H116" s="71"/>
      <c r="K116" s="37"/>
    </row>
    <row r="117" spans="5:11" x14ac:dyDescent="0.2">
      <c r="E117"/>
      <c r="F117"/>
      <c r="G117"/>
      <c r="H117" s="71"/>
      <c r="K117" s="37"/>
    </row>
    <row r="118" spans="5:11" x14ac:dyDescent="0.2">
      <c r="E118"/>
      <c r="F118"/>
      <c r="G118"/>
      <c r="H118" s="71"/>
      <c r="K118" s="37"/>
    </row>
    <row r="119" spans="5:11" x14ac:dyDescent="0.2">
      <c r="E119"/>
      <c r="F119"/>
      <c r="G119"/>
      <c r="H119" s="71"/>
      <c r="K119" s="37"/>
    </row>
    <row r="120" spans="5:11" x14ac:dyDescent="0.2">
      <c r="E120"/>
      <c r="F120"/>
      <c r="G120"/>
      <c r="H120" s="71"/>
      <c r="K120" s="37"/>
    </row>
    <row r="121" spans="5:11" x14ac:dyDescent="0.2">
      <c r="E121"/>
      <c r="F121"/>
      <c r="G121"/>
      <c r="H121" s="71"/>
      <c r="K121" s="37"/>
    </row>
    <row r="122" spans="5:11" x14ac:dyDescent="0.2">
      <c r="E122"/>
      <c r="F122"/>
      <c r="G122"/>
      <c r="H122" s="71"/>
      <c r="K122" s="37"/>
    </row>
    <row r="123" spans="5:11" x14ac:dyDescent="0.2">
      <c r="E123"/>
      <c r="F123"/>
      <c r="G123"/>
      <c r="H123" s="71"/>
      <c r="K123" s="37"/>
    </row>
    <row r="124" spans="5:11" x14ac:dyDescent="0.2">
      <c r="E124"/>
      <c r="F124"/>
      <c r="G124"/>
      <c r="H124" s="71"/>
      <c r="K124" s="37"/>
    </row>
    <row r="125" spans="5:11" x14ac:dyDescent="0.2">
      <c r="E125"/>
      <c r="F125"/>
      <c r="G125"/>
      <c r="H125" s="71"/>
      <c r="K125" s="37"/>
    </row>
  </sheetData>
  <mergeCells count="10">
    <mergeCell ref="A4:A6"/>
    <mergeCell ref="B4:B6"/>
    <mergeCell ref="C4:K4"/>
    <mergeCell ref="C5:C6"/>
    <mergeCell ref="D5:D6"/>
    <mergeCell ref="E5:E6"/>
    <mergeCell ref="F5:F6"/>
    <mergeCell ref="G5:G6"/>
    <mergeCell ref="H5:H6"/>
    <mergeCell ref="I5:K5"/>
  </mergeCells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2018. I. félévi 
bevételei és kiadásai kiemelt előirányzatok, kötelező, önként vállalt és államigazgatási feladatok szerint
&amp;R&amp;8 1. számú melléklet</oddHead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I1875"/>
  <sheetViews>
    <sheetView tabSelected="1" topLeftCell="A60" zoomScale="135" zoomScaleNormal="135" zoomScaleSheetLayoutView="135" workbookViewId="0">
      <selection activeCell="J15" sqref="J15"/>
    </sheetView>
  </sheetViews>
  <sheetFormatPr defaultRowHeight="15" x14ac:dyDescent="0.2"/>
  <cols>
    <col min="1" max="1" width="42.140625" style="12" customWidth="1"/>
    <col min="2" max="2" width="14.5703125" style="12" customWidth="1"/>
    <col min="3" max="3" width="2.7109375" style="13" hidden="1" customWidth="1"/>
    <col min="4" max="4" width="14.140625" style="13" customWidth="1"/>
    <col min="5" max="5" width="11.28515625" style="13" customWidth="1"/>
    <col min="6" max="6" width="11.85546875" style="13" customWidth="1"/>
    <col min="7" max="7" width="10.7109375" style="72" customWidth="1"/>
    <col min="8" max="8" width="9.140625" style="13"/>
  </cols>
  <sheetData>
    <row r="1" spans="1:8" ht="11.25" customHeight="1" x14ac:dyDescent="0.2">
      <c r="A1" s="239" t="s">
        <v>81</v>
      </c>
      <c r="B1" s="239"/>
      <c r="C1" s="239"/>
      <c r="D1" s="239"/>
      <c r="E1" s="239"/>
      <c r="F1" s="239"/>
      <c r="G1" s="239"/>
    </row>
    <row r="2" spans="1:8" ht="15.75" hidden="1" x14ac:dyDescent="0.2">
      <c r="A2" s="14"/>
      <c r="B2" s="14"/>
    </row>
    <row r="3" spans="1:8" ht="14.25" customHeight="1" x14ac:dyDescent="0.2">
      <c r="A3" s="240" t="s">
        <v>31</v>
      </c>
      <c r="B3" s="240"/>
      <c r="C3" s="240"/>
      <c r="D3" s="240"/>
      <c r="E3" s="240"/>
      <c r="F3" s="240"/>
      <c r="G3" s="240"/>
    </row>
    <row r="4" spans="1:8" ht="15.75" x14ac:dyDescent="0.2">
      <c r="A4" s="241" t="s">
        <v>151</v>
      </c>
      <c r="B4" s="241"/>
      <c r="C4" s="241"/>
      <c r="D4" s="241"/>
      <c r="E4" s="241"/>
      <c r="F4" s="241"/>
      <c r="G4" s="241"/>
    </row>
    <row r="5" spans="1:8" ht="15.75" hidden="1" x14ac:dyDescent="0.2">
      <c r="A5" s="15" t="s">
        <v>24</v>
      </c>
      <c r="B5" s="14"/>
    </row>
    <row r="6" spans="1:8" ht="12.75" customHeight="1" x14ac:dyDescent="0.2">
      <c r="A6" s="14"/>
      <c r="B6" s="237" t="s">
        <v>200</v>
      </c>
      <c r="C6" s="237"/>
      <c r="D6" s="237"/>
      <c r="E6" s="237"/>
      <c r="F6" s="237"/>
      <c r="G6" s="237"/>
    </row>
    <row r="7" spans="1:8" s="7" customFormat="1" ht="41.25" customHeight="1" x14ac:dyDescent="0.2">
      <c r="A7" s="61" t="s">
        <v>32</v>
      </c>
      <c r="B7" s="22" t="s">
        <v>33</v>
      </c>
      <c r="C7" s="22" t="s">
        <v>70</v>
      </c>
      <c r="D7" s="22" t="s">
        <v>72</v>
      </c>
      <c r="E7" s="22" t="s">
        <v>79</v>
      </c>
      <c r="F7" s="22" t="s">
        <v>76</v>
      </c>
      <c r="G7" s="73" t="s">
        <v>78</v>
      </c>
      <c r="H7" s="16"/>
    </row>
    <row r="8" spans="1:8" ht="24.95" customHeight="1" x14ac:dyDescent="0.2">
      <c r="A8" s="62" t="s">
        <v>153</v>
      </c>
      <c r="B8" s="63">
        <v>4284362</v>
      </c>
      <c r="C8" s="63"/>
      <c r="D8" s="63">
        <v>4284362</v>
      </c>
      <c r="E8" s="63"/>
      <c r="F8" s="63"/>
      <c r="G8" s="74">
        <f>F8/D8</f>
        <v>0</v>
      </c>
    </row>
    <row r="9" spans="1:8" ht="25.5" customHeight="1" x14ac:dyDescent="0.2">
      <c r="A9" s="62" t="s">
        <v>154</v>
      </c>
      <c r="B9" s="63">
        <v>73222400</v>
      </c>
      <c r="C9" s="63"/>
      <c r="D9" s="63">
        <v>73222400</v>
      </c>
      <c r="E9" s="63"/>
      <c r="F9" s="63"/>
      <c r="G9" s="74">
        <f>F9/D9</f>
        <v>0</v>
      </c>
    </row>
    <row r="10" spans="1:8" ht="23.25" customHeight="1" x14ac:dyDescent="0.2">
      <c r="A10" s="62" t="s">
        <v>155</v>
      </c>
      <c r="B10" s="63">
        <v>10000000</v>
      </c>
      <c r="C10" s="63"/>
      <c r="D10" s="63">
        <v>10000000</v>
      </c>
      <c r="E10" s="63"/>
      <c r="F10" s="63"/>
      <c r="G10" s="74">
        <f>F10/D10</f>
        <v>0</v>
      </c>
    </row>
    <row r="11" spans="1:8" ht="23.25" customHeight="1" x14ac:dyDescent="0.2">
      <c r="A11" s="62" t="s">
        <v>156</v>
      </c>
      <c r="B11" s="63">
        <v>48285400</v>
      </c>
      <c r="C11" s="63"/>
      <c r="D11" s="63">
        <v>48285400</v>
      </c>
      <c r="E11" s="63"/>
      <c r="F11" s="63"/>
      <c r="G11" s="74">
        <f t="shared" ref="G11:G15" si="0">F11/D11</f>
        <v>0</v>
      </c>
    </row>
    <row r="12" spans="1:8" ht="23.25" customHeight="1" x14ac:dyDescent="0.2">
      <c r="A12" s="62" t="s">
        <v>157</v>
      </c>
      <c r="B12" s="63">
        <v>10000000</v>
      </c>
      <c r="C12" s="63"/>
      <c r="D12" s="63">
        <v>10000000</v>
      </c>
      <c r="E12" s="63"/>
      <c r="F12" s="63"/>
      <c r="G12" s="74">
        <f t="shared" si="0"/>
        <v>0</v>
      </c>
    </row>
    <row r="13" spans="1:8" ht="23.25" customHeight="1" x14ac:dyDescent="0.2">
      <c r="A13" s="62" t="s">
        <v>158</v>
      </c>
      <c r="B13" s="63">
        <v>1270000</v>
      </c>
      <c r="C13" s="63"/>
      <c r="D13" s="63"/>
      <c r="E13" s="63"/>
      <c r="F13" s="63"/>
      <c r="G13" s="74"/>
    </row>
    <row r="14" spans="1:8" ht="23.25" customHeight="1" x14ac:dyDescent="0.2">
      <c r="A14" s="62" t="s">
        <v>159</v>
      </c>
      <c r="B14" s="63"/>
      <c r="C14" s="63"/>
      <c r="D14" s="63">
        <v>30882354</v>
      </c>
      <c r="E14" s="63"/>
      <c r="F14" s="63"/>
      <c r="G14" s="74">
        <f t="shared" si="0"/>
        <v>0</v>
      </c>
    </row>
    <row r="15" spans="1:8" ht="23.25" customHeight="1" x14ac:dyDescent="0.2">
      <c r="A15" s="62" t="s">
        <v>160</v>
      </c>
      <c r="B15" s="63">
        <v>2892806</v>
      </c>
      <c r="C15" s="63"/>
      <c r="D15" s="63">
        <v>2892806</v>
      </c>
      <c r="E15" s="63">
        <v>1268108</v>
      </c>
      <c r="F15" s="63"/>
      <c r="G15" s="74">
        <f t="shared" si="0"/>
        <v>0</v>
      </c>
    </row>
    <row r="16" spans="1:8" ht="24.95" customHeight="1" x14ac:dyDescent="0.2">
      <c r="A16" s="62" t="s">
        <v>176</v>
      </c>
      <c r="B16" s="63"/>
      <c r="C16" s="63"/>
      <c r="D16" s="63"/>
      <c r="E16" s="63"/>
      <c r="F16" s="63">
        <v>1268108</v>
      </c>
      <c r="G16" s="74"/>
    </row>
    <row r="17" spans="1:9" s="10" customFormat="1" ht="20.25" customHeight="1" x14ac:dyDescent="0.2">
      <c r="A17" s="64" t="s">
        <v>27</v>
      </c>
      <c r="B17" s="65">
        <f>SUM(B8:B16)</f>
        <v>149954968</v>
      </c>
      <c r="C17" s="65">
        <f>SUM(C8:C16)</f>
        <v>0</v>
      </c>
      <c r="D17" s="65">
        <f>SUM(D8:D16)</f>
        <v>179567322</v>
      </c>
      <c r="E17" s="65">
        <f>SUM(E8:E16)</f>
        <v>1268108</v>
      </c>
      <c r="F17" s="65">
        <f>SUM(F8:F16)</f>
        <v>1268108</v>
      </c>
      <c r="G17" s="75">
        <f>F17/E17</f>
        <v>1</v>
      </c>
      <c r="H17" s="17"/>
    </row>
    <row r="18" spans="1:9" ht="23.25" hidden="1" customHeight="1" x14ac:dyDescent="0.2">
      <c r="A18" s="62"/>
      <c r="B18" s="63"/>
      <c r="C18" s="63">
        <v>2647</v>
      </c>
      <c r="D18" s="63"/>
      <c r="E18" s="63"/>
      <c r="F18" s="63"/>
      <c r="G18" s="74"/>
    </row>
    <row r="19" spans="1:9" ht="24.95" hidden="1" customHeight="1" x14ac:dyDescent="0.2">
      <c r="A19" s="62"/>
      <c r="B19" s="63">
        <v>0</v>
      </c>
      <c r="C19" s="63">
        <v>1029</v>
      </c>
      <c r="D19" s="63"/>
      <c r="E19" s="63"/>
      <c r="F19" s="63"/>
      <c r="G19" s="74"/>
    </row>
    <row r="20" spans="1:9" s="10" customFormat="1" ht="20.25" hidden="1" customHeight="1" x14ac:dyDescent="0.2">
      <c r="A20" s="64" t="s">
        <v>26</v>
      </c>
      <c r="B20" s="65">
        <f>SUM(B18:B19)</f>
        <v>0</v>
      </c>
      <c r="C20" s="65">
        <f>SUM(C18:C19)</f>
        <v>3676</v>
      </c>
      <c r="D20" s="65">
        <f>SUM(D18:D19)</f>
        <v>0</v>
      </c>
      <c r="E20" s="65">
        <f>SUM(E18:E19)</f>
        <v>0</v>
      </c>
      <c r="F20" s="65">
        <f>SUM(F18:F19)</f>
        <v>0</v>
      </c>
      <c r="G20" s="75">
        <v>0</v>
      </c>
      <c r="H20" s="17"/>
    </row>
    <row r="21" spans="1:9" s="11" customFormat="1" ht="21.75" customHeight="1" x14ac:dyDescent="0.2">
      <c r="A21" s="238"/>
      <c r="B21" s="238"/>
      <c r="C21" s="66"/>
    </row>
    <row r="22" spans="1:9" ht="22.5" customHeight="1" x14ac:dyDescent="0.2">
      <c r="A22" s="64" t="s">
        <v>34</v>
      </c>
      <c r="B22" s="65">
        <f t="shared" ref="B22:F22" si="1">B17</f>
        <v>149954968</v>
      </c>
      <c r="C22" s="65">
        <f t="shared" si="1"/>
        <v>0</v>
      </c>
      <c r="D22" s="65">
        <f t="shared" si="1"/>
        <v>179567322</v>
      </c>
      <c r="E22" s="65">
        <f t="shared" si="1"/>
        <v>1268108</v>
      </c>
      <c r="F22" s="65">
        <f t="shared" si="1"/>
        <v>1268108</v>
      </c>
      <c r="G22" s="75">
        <f>F22/E22</f>
        <v>1</v>
      </c>
    </row>
    <row r="23" spans="1:9" ht="32.25" customHeight="1" x14ac:dyDescent="0.2">
      <c r="A23" s="14"/>
      <c r="B23" s="18"/>
    </row>
    <row r="24" spans="1:9" s="20" customFormat="1" ht="26.25" customHeight="1" x14ac:dyDescent="0.2">
      <c r="A24" s="61" t="s">
        <v>35</v>
      </c>
      <c r="B24" s="22" t="s">
        <v>33</v>
      </c>
      <c r="C24" s="22" t="s">
        <v>70</v>
      </c>
      <c r="D24" s="22" t="s">
        <v>72</v>
      </c>
      <c r="E24" s="22" t="s">
        <v>79</v>
      </c>
      <c r="F24" s="22" t="s">
        <v>76</v>
      </c>
      <c r="G24" s="73" t="s">
        <v>78</v>
      </c>
      <c r="H24" s="19"/>
    </row>
    <row r="25" spans="1:9" ht="24" customHeight="1" x14ac:dyDescent="0.2">
      <c r="A25" s="136" t="s">
        <v>161</v>
      </c>
      <c r="B25" s="63">
        <v>317500</v>
      </c>
      <c r="C25" s="63"/>
      <c r="D25" s="63">
        <v>317500</v>
      </c>
      <c r="E25" s="63">
        <v>317500</v>
      </c>
      <c r="F25" s="63">
        <v>317500</v>
      </c>
      <c r="G25" s="74">
        <f>F25/E25</f>
        <v>1</v>
      </c>
      <c r="I25" s="13"/>
    </row>
    <row r="26" spans="1:9" ht="24" customHeight="1" x14ac:dyDescent="0.2">
      <c r="A26" s="136" t="s">
        <v>159</v>
      </c>
      <c r="B26" s="63">
        <v>17647060</v>
      </c>
      <c r="C26" s="63"/>
      <c r="D26" s="63"/>
      <c r="E26" s="63"/>
      <c r="F26" s="63"/>
      <c r="G26" s="74"/>
    </row>
    <row r="27" spans="1:9" ht="24" customHeight="1" x14ac:dyDescent="0.2">
      <c r="A27" s="136" t="s">
        <v>162</v>
      </c>
      <c r="B27" s="63">
        <v>1880000</v>
      </c>
      <c r="C27" s="63"/>
      <c r="D27" s="63">
        <v>1880000</v>
      </c>
      <c r="E27" s="63"/>
      <c r="F27" s="63"/>
      <c r="G27" s="74"/>
    </row>
    <row r="28" spans="1:9" ht="24" customHeight="1" x14ac:dyDescent="0.2">
      <c r="A28" s="136" t="s">
        <v>163</v>
      </c>
      <c r="B28" s="63">
        <v>364455240</v>
      </c>
      <c r="C28" s="63"/>
      <c r="D28" s="63">
        <v>364455240</v>
      </c>
      <c r="E28" s="63">
        <v>1767840</v>
      </c>
      <c r="F28" s="63">
        <v>1767840</v>
      </c>
      <c r="G28" s="74">
        <f t="shared" ref="G26:G97" si="2">F28/E28</f>
        <v>1</v>
      </c>
    </row>
    <row r="29" spans="1:9" ht="24" customHeight="1" x14ac:dyDescent="0.2">
      <c r="A29" s="136" t="s">
        <v>164</v>
      </c>
      <c r="B29" s="63">
        <v>10000000</v>
      </c>
      <c r="C29" s="63"/>
      <c r="D29" s="63">
        <v>10000000</v>
      </c>
      <c r="E29" s="63"/>
      <c r="F29" s="63"/>
      <c r="G29" s="74"/>
    </row>
    <row r="30" spans="1:9" ht="24" customHeight="1" x14ac:dyDescent="0.2">
      <c r="A30" s="136" t="s">
        <v>165</v>
      </c>
      <c r="B30" s="63">
        <v>5000080</v>
      </c>
      <c r="C30" s="63"/>
      <c r="D30" s="63">
        <v>5000080</v>
      </c>
      <c r="E30" s="63"/>
      <c r="F30" s="63"/>
      <c r="G30" s="74"/>
    </row>
    <row r="31" spans="1:9" ht="24" customHeight="1" x14ac:dyDescent="0.2">
      <c r="A31" s="136" t="s">
        <v>166</v>
      </c>
      <c r="B31" s="63">
        <v>10000000</v>
      </c>
      <c r="C31" s="63"/>
      <c r="D31" s="63">
        <v>10000000</v>
      </c>
      <c r="E31" s="63"/>
      <c r="F31" s="63"/>
      <c r="G31" s="74"/>
    </row>
    <row r="32" spans="1:9" ht="24" customHeight="1" x14ac:dyDescent="0.2">
      <c r="A32" s="136" t="s">
        <v>167</v>
      </c>
      <c r="B32" s="63">
        <v>11295000</v>
      </c>
      <c r="C32" s="63"/>
      <c r="D32" s="63">
        <v>11295000</v>
      </c>
      <c r="E32" s="63"/>
      <c r="F32" s="63"/>
      <c r="G32" s="74"/>
      <c r="H32"/>
    </row>
    <row r="33" spans="1:8" ht="24" customHeight="1" x14ac:dyDescent="0.2">
      <c r="A33" s="136" t="s">
        <v>168</v>
      </c>
      <c r="B33" s="63">
        <v>10000000</v>
      </c>
      <c r="C33" s="63"/>
      <c r="D33" s="63">
        <v>10000000</v>
      </c>
      <c r="E33" s="63"/>
      <c r="F33" s="63"/>
      <c r="G33" s="74"/>
      <c r="H33"/>
    </row>
    <row r="34" spans="1:8" ht="24" customHeight="1" x14ac:dyDescent="0.2">
      <c r="A34" s="136" t="s">
        <v>169</v>
      </c>
      <c r="B34" s="63">
        <v>762000</v>
      </c>
      <c r="C34" s="63"/>
      <c r="D34" s="63">
        <v>762000</v>
      </c>
      <c r="E34" s="63"/>
      <c r="F34" s="63"/>
      <c r="G34" s="74"/>
      <c r="H34"/>
    </row>
    <row r="35" spans="1:8" ht="24" customHeight="1" x14ac:dyDescent="0.2">
      <c r="A35" s="136" t="s">
        <v>170</v>
      </c>
      <c r="B35" s="63">
        <v>508000</v>
      </c>
      <c r="C35" s="63"/>
      <c r="D35" s="63">
        <v>508000</v>
      </c>
      <c r="E35" s="63">
        <v>129900</v>
      </c>
      <c r="F35" s="63">
        <v>129900</v>
      </c>
      <c r="G35" s="74">
        <f t="shared" si="2"/>
        <v>1</v>
      </c>
      <c r="H35"/>
    </row>
    <row r="36" spans="1:8" ht="24" customHeight="1" x14ac:dyDescent="0.2">
      <c r="A36" s="136" t="s">
        <v>171</v>
      </c>
      <c r="B36" s="63">
        <v>4401323</v>
      </c>
      <c r="C36" s="63"/>
      <c r="D36" s="63">
        <f>4401323+2614417</f>
        <v>7015740</v>
      </c>
      <c r="E36" s="63">
        <v>3428599</v>
      </c>
      <c r="F36" s="63">
        <v>3428599</v>
      </c>
      <c r="G36" s="74">
        <f t="shared" si="2"/>
        <v>1</v>
      </c>
      <c r="H36"/>
    </row>
    <row r="37" spans="1:8" s="21" customFormat="1" ht="24" customHeight="1" x14ac:dyDescent="0.2">
      <c r="A37" s="136" t="s">
        <v>172</v>
      </c>
      <c r="B37" s="183">
        <v>152400</v>
      </c>
      <c r="C37" s="183"/>
      <c r="D37" s="183">
        <v>152400</v>
      </c>
      <c r="E37" s="63"/>
      <c r="F37" s="63"/>
      <c r="G37" s="74"/>
    </row>
    <row r="38" spans="1:8" s="21" customFormat="1" ht="24" hidden="1" customHeight="1" x14ac:dyDescent="0.2">
      <c r="A38" s="136"/>
      <c r="B38" s="183"/>
      <c r="C38" s="183"/>
      <c r="D38" s="183"/>
      <c r="E38" s="63"/>
      <c r="F38" s="63"/>
      <c r="G38" s="74" t="e">
        <f t="shared" si="2"/>
        <v>#DIV/0!</v>
      </c>
    </row>
    <row r="39" spans="1:8" s="21" customFormat="1" ht="24" hidden="1" customHeight="1" x14ac:dyDescent="0.2">
      <c r="A39" s="136"/>
      <c r="B39" s="183"/>
      <c r="C39" s="183"/>
      <c r="D39" s="183"/>
      <c r="E39" s="63"/>
      <c r="F39" s="63"/>
      <c r="G39" s="74" t="e">
        <f t="shared" si="2"/>
        <v>#DIV/0!</v>
      </c>
    </row>
    <row r="40" spans="1:8" s="21" customFormat="1" ht="24" hidden="1" customHeight="1" x14ac:dyDescent="0.2">
      <c r="A40" s="136"/>
      <c r="B40" s="183"/>
      <c r="C40" s="183"/>
      <c r="D40" s="183"/>
      <c r="E40" s="63"/>
      <c r="F40" s="63"/>
      <c r="G40" s="74" t="e">
        <f t="shared" si="2"/>
        <v>#DIV/0!</v>
      </c>
    </row>
    <row r="41" spans="1:8" s="21" customFormat="1" ht="24" hidden="1" customHeight="1" x14ac:dyDescent="0.2">
      <c r="A41" s="136"/>
      <c r="B41" s="63"/>
      <c r="C41" s="63"/>
      <c r="D41" s="63"/>
      <c r="E41" s="63"/>
      <c r="F41" s="63"/>
      <c r="G41" s="74" t="e">
        <f t="shared" si="2"/>
        <v>#DIV/0!</v>
      </c>
    </row>
    <row r="42" spans="1:8" s="21" customFormat="1" ht="24" hidden="1" customHeight="1" x14ac:dyDescent="0.2">
      <c r="A42" s="136"/>
      <c r="B42" s="63"/>
      <c r="C42" s="63"/>
      <c r="D42" s="63"/>
      <c r="E42" s="63"/>
      <c r="F42" s="63"/>
      <c r="G42" s="74" t="e">
        <f t="shared" si="2"/>
        <v>#DIV/0!</v>
      </c>
    </row>
    <row r="43" spans="1:8" ht="24" hidden="1" customHeight="1" x14ac:dyDescent="0.2">
      <c r="A43" s="136"/>
      <c r="B43" s="63"/>
      <c r="C43" s="63"/>
      <c r="D43" s="63"/>
      <c r="E43" s="63"/>
      <c r="F43" s="63"/>
      <c r="G43" s="74" t="e">
        <f t="shared" si="2"/>
        <v>#DIV/0!</v>
      </c>
      <c r="H43"/>
    </row>
    <row r="44" spans="1:8" s="21" customFormat="1" ht="24" hidden="1" customHeight="1" x14ac:dyDescent="0.2">
      <c r="A44" s="136"/>
      <c r="B44" s="63"/>
      <c r="C44" s="63"/>
      <c r="D44" s="63"/>
      <c r="E44" s="63"/>
      <c r="F44" s="63"/>
      <c r="G44" s="74" t="e">
        <f t="shared" si="2"/>
        <v>#DIV/0!</v>
      </c>
    </row>
    <row r="45" spans="1:8" s="11" customFormat="1" ht="24" hidden="1" customHeight="1" x14ac:dyDescent="0.2">
      <c r="A45" s="136"/>
      <c r="B45" s="63"/>
      <c r="C45" s="63"/>
      <c r="D45" s="63"/>
      <c r="E45" s="63"/>
      <c r="F45" s="63"/>
      <c r="G45" s="74" t="e">
        <f t="shared" si="2"/>
        <v>#DIV/0!</v>
      </c>
    </row>
    <row r="46" spans="1:8" ht="24" hidden="1" customHeight="1" x14ac:dyDescent="0.2">
      <c r="A46" s="136"/>
      <c r="B46" s="63"/>
      <c r="C46" s="63"/>
      <c r="D46" s="63"/>
      <c r="E46" s="63"/>
      <c r="F46" s="63"/>
      <c r="G46" s="74" t="e">
        <f t="shared" si="2"/>
        <v>#DIV/0!</v>
      </c>
      <c r="H46"/>
    </row>
    <row r="47" spans="1:8" ht="24" hidden="1" customHeight="1" x14ac:dyDescent="0.2">
      <c r="A47" s="136"/>
      <c r="B47" s="63"/>
      <c r="C47" s="63"/>
      <c r="D47" s="63"/>
      <c r="E47" s="63"/>
      <c r="F47" s="63"/>
      <c r="G47" s="74" t="e">
        <f t="shared" si="2"/>
        <v>#DIV/0!</v>
      </c>
      <c r="H47"/>
    </row>
    <row r="48" spans="1:8" s="10" customFormat="1" ht="20.25" customHeight="1" x14ac:dyDescent="0.2">
      <c r="A48" s="64" t="s">
        <v>27</v>
      </c>
      <c r="B48" s="65">
        <f>SUM(B25:B47)</f>
        <v>436418603</v>
      </c>
      <c r="C48" s="65"/>
      <c r="D48" s="65">
        <f>SUM(D25:D47)</f>
        <v>421385960</v>
      </c>
      <c r="E48" s="65">
        <f>SUM(E25:E47)</f>
        <v>5643839</v>
      </c>
      <c r="F48" s="65">
        <f>SUM(F25:F47)</f>
        <v>5643839</v>
      </c>
      <c r="G48" s="75">
        <f>F48/E48</f>
        <v>1</v>
      </c>
      <c r="H48" s="17"/>
    </row>
    <row r="49" spans="1:8" ht="24" customHeight="1" x14ac:dyDescent="0.2">
      <c r="A49" s="136" t="s">
        <v>202</v>
      </c>
      <c r="B49" s="63"/>
      <c r="C49" s="63"/>
      <c r="D49" s="63">
        <v>81000</v>
      </c>
      <c r="E49" s="63">
        <v>80794</v>
      </c>
      <c r="F49" s="63">
        <v>80794</v>
      </c>
      <c r="G49" s="74">
        <f t="shared" si="2"/>
        <v>1</v>
      </c>
      <c r="H49"/>
    </row>
    <row r="50" spans="1:8" ht="24" customHeight="1" x14ac:dyDescent="0.2">
      <c r="A50" s="136" t="s">
        <v>203</v>
      </c>
      <c r="B50" s="63"/>
      <c r="C50" s="63"/>
      <c r="D50" s="63">
        <v>94140</v>
      </c>
      <c r="E50" s="63">
        <v>94136</v>
      </c>
      <c r="F50" s="63">
        <v>94136</v>
      </c>
      <c r="G50" s="74">
        <f t="shared" si="2"/>
        <v>1</v>
      </c>
      <c r="H50"/>
    </row>
    <row r="51" spans="1:8" s="10" customFormat="1" ht="20.25" customHeight="1" x14ac:dyDescent="0.2">
      <c r="A51" s="64" t="s">
        <v>37</v>
      </c>
      <c r="B51" s="65">
        <f>SUM(B49:B50)</f>
        <v>0</v>
      </c>
      <c r="C51" s="65">
        <f>SUM(C49:C50)</f>
        <v>0</v>
      </c>
      <c r="D51" s="65">
        <f>SUM(D49:D50)</f>
        <v>175140</v>
      </c>
      <c r="E51" s="65">
        <f>SUM(E49:E50)</f>
        <v>174930</v>
      </c>
      <c r="F51" s="65">
        <f>SUM(F49:F50)</f>
        <v>174930</v>
      </c>
      <c r="G51" s="75">
        <f>F51/E51</f>
        <v>1</v>
      </c>
      <c r="H51" s="17"/>
    </row>
    <row r="52" spans="1:8" s="10" customFormat="1" ht="20.25" customHeight="1" x14ac:dyDescent="0.2">
      <c r="A52" s="136" t="s">
        <v>228</v>
      </c>
      <c r="B52" s="183">
        <v>310000</v>
      </c>
      <c r="C52" s="63"/>
      <c r="D52" s="183">
        <v>310000</v>
      </c>
      <c r="E52" s="63">
        <v>0</v>
      </c>
      <c r="F52" s="63">
        <v>0</v>
      </c>
      <c r="G52" s="74"/>
      <c r="H52" s="17"/>
    </row>
    <row r="53" spans="1:8" s="10" customFormat="1" ht="20.25" customHeight="1" x14ac:dyDescent="0.2">
      <c r="A53" s="136" t="s">
        <v>229</v>
      </c>
      <c r="B53" s="183">
        <v>50000</v>
      </c>
      <c r="C53" s="63"/>
      <c r="D53" s="183">
        <v>50000</v>
      </c>
      <c r="E53" s="63">
        <v>50000</v>
      </c>
      <c r="F53" s="63">
        <v>0</v>
      </c>
      <c r="G53" s="74">
        <f t="shared" ref="G52:G57" si="3">F53/E53</f>
        <v>0</v>
      </c>
      <c r="H53" s="17"/>
    </row>
    <row r="54" spans="1:8" s="10" customFormat="1" ht="20.25" customHeight="1" x14ac:dyDescent="0.2">
      <c r="A54" s="136" t="s">
        <v>230</v>
      </c>
      <c r="B54" s="183">
        <v>80000</v>
      </c>
      <c r="C54" s="63"/>
      <c r="D54" s="183">
        <v>80000</v>
      </c>
      <c r="E54" s="63">
        <v>80000</v>
      </c>
      <c r="F54" s="63">
        <v>78400</v>
      </c>
      <c r="G54" s="74">
        <f t="shared" si="3"/>
        <v>0.98</v>
      </c>
      <c r="H54" s="17"/>
    </row>
    <row r="55" spans="1:8" s="10" customFormat="1" ht="20.25" customHeight="1" x14ac:dyDescent="0.2">
      <c r="A55" s="136" t="s">
        <v>231</v>
      </c>
      <c r="B55" s="183">
        <v>600000</v>
      </c>
      <c r="C55" s="63"/>
      <c r="D55" s="183">
        <v>600000</v>
      </c>
      <c r="E55" s="63">
        <v>600000</v>
      </c>
      <c r="F55" s="63">
        <v>584200</v>
      </c>
      <c r="G55" s="74">
        <f t="shared" si="3"/>
        <v>0.97366666666666668</v>
      </c>
      <c r="H55" s="17"/>
    </row>
    <row r="56" spans="1:8" s="10" customFormat="1" ht="20.25" customHeight="1" x14ac:dyDescent="0.2">
      <c r="A56" s="136" t="s">
        <v>170</v>
      </c>
      <c r="B56" s="183">
        <v>0</v>
      </c>
      <c r="C56" s="63"/>
      <c r="D56" s="183">
        <v>35560</v>
      </c>
      <c r="E56" s="63">
        <v>35560</v>
      </c>
      <c r="F56" s="63">
        <v>41566</v>
      </c>
      <c r="G56" s="74">
        <f t="shared" si="3"/>
        <v>1.1688976377952756</v>
      </c>
      <c r="H56" s="17"/>
    </row>
    <row r="57" spans="1:8" s="10" customFormat="1" ht="23.25" customHeight="1" x14ac:dyDescent="0.2">
      <c r="A57" s="136" t="s">
        <v>232</v>
      </c>
      <c r="B57" s="183">
        <v>0</v>
      </c>
      <c r="C57" s="63"/>
      <c r="D57" s="183">
        <v>102980</v>
      </c>
      <c r="E57" s="63">
        <v>102980</v>
      </c>
      <c r="F57" s="63">
        <v>102980</v>
      </c>
      <c r="G57" s="74">
        <f t="shared" si="3"/>
        <v>1</v>
      </c>
      <c r="H57" s="17"/>
    </row>
    <row r="58" spans="1:8" s="10" customFormat="1" ht="20.25" customHeight="1" x14ac:dyDescent="0.2">
      <c r="A58" s="139" t="s">
        <v>183</v>
      </c>
      <c r="B58" s="65">
        <f>SUM(B52:B57)</f>
        <v>1040000</v>
      </c>
      <c r="C58" s="65">
        <f>SUM(C52:C57)</f>
        <v>0</v>
      </c>
      <c r="D58" s="65">
        <f>SUM(D52:D57)</f>
        <v>1178540</v>
      </c>
      <c r="E58" s="65">
        <f>SUM(E52:E57)</f>
        <v>868540</v>
      </c>
      <c r="F58" s="65">
        <f>SUM(F52:F57)</f>
        <v>807146</v>
      </c>
      <c r="G58" s="75">
        <f>F58/E58</f>
        <v>0.92931356068805127</v>
      </c>
      <c r="H58" s="17"/>
    </row>
    <row r="59" spans="1:8" s="10" customFormat="1" ht="20.25" customHeight="1" x14ac:dyDescent="0.2">
      <c r="A59" s="136" t="s">
        <v>204</v>
      </c>
      <c r="B59" s="63">
        <v>222250</v>
      </c>
      <c r="C59" s="63"/>
      <c r="D59" s="63">
        <v>222885</v>
      </c>
      <c r="E59" s="63">
        <v>222885</v>
      </c>
      <c r="F59" s="63">
        <v>222885</v>
      </c>
      <c r="G59" s="74">
        <f t="shared" ref="G59" si="4">F59/E59</f>
        <v>1</v>
      </c>
      <c r="H59" s="17"/>
    </row>
    <row r="60" spans="1:8" ht="24" customHeight="1" x14ac:dyDescent="0.2">
      <c r="A60" s="136" t="s">
        <v>205</v>
      </c>
      <c r="B60" s="63">
        <v>51000</v>
      </c>
      <c r="C60" s="63"/>
      <c r="D60" s="63">
        <v>162665</v>
      </c>
      <c r="E60" s="63">
        <v>162665</v>
      </c>
      <c r="F60" s="63">
        <v>158490</v>
      </c>
      <c r="G60" s="74">
        <f t="shared" ref="G60" si="5">F60/E60</f>
        <v>0.97433375341960471</v>
      </c>
      <c r="H60"/>
    </row>
    <row r="61" spans="1:8" ht="24" customHeight="1" x14ac:dyDescent="0.2">
      <c r="A61" s="136" t="s">
        <v>206</v>
      </c>
      <c r="B61" s="63">
        <v>51000</v>
      </c>
      <c r="C61" s="63"/>
      <c r="D61" s="63">
        <v>51000</v>
      </c>
      <c r="E61" s="63">
        <v>51000</v>
      </c>
      <c r="F61" s="63">
        <v>0</v>
      </c>
      <c r="G61" s="74">
        <v>0</v>
      </c>
      <c r="H61"/>
    </row>
    <row r="62" spans="1:8" s="10" customFormat="1" ht="20.25" customHeight="1" x14ac:dyDescent="0.2">
      <c r="A62" s="64" t="s">
        <v>67</v>
      </c>
      <c r="B62" s="65">
        <f>SUM(B59:B61)</f>
        <v>324250</v>
      </c>
      <c r="C62" s="65">
        <f>SUM(C59:C61)</f>
        <v>0</v>
      </c>
      <c r="D62" s="65">
        <f>SUM(D59:D61)</f>
        <v>436550</v>
      </c>
      <c r="E62" s="65">
        <f>SUM(E59:E61)</f>
        <v>436550</v>
      </c>
      <c r="F62" s="65">
        <f>SUM(F59:F61)</f>
        <v>381375</v>
      </c>
      <c r="G62" s="75">
        <f>F62/E62</f>
        <v>0.87361127018669105</v>
      </c>
      <c r="H62" s="17"/>
    </row>
    <row r="63" spans="1:8" ht="24" customHeight="1" x14ac:dyDescent="0.2">
      <c r="A63" s="136" t="s">
        <v>207</v>
      </c>
      <c r="B63" s="63">
        <v>40640</v>
      </c>
      <c r="C63" s="63"/>
      <c r="D63" s="63">
        <v>40640</v>
      </c>
      <c r="E63" s="63">
        <v>40640</v>
      </c>
      <c r="F63" s="63">
        <v>13100</v>
      </c>
      <c r="G63" s="74">
        <f t="shared" ref="G63" si="6">F63/E63</f>
        <v>0.32234251968503935</v>
      </c>
      <c r="H63"/>
    </row>
    <row r="64" spans="1:8" ht="24" customHeight="1" x14ac:dyDescent="0.2">
      <c r="A64" s="136" t="s">
        <v>208</v>
      </c>
      <c r="B64" s="63">
        <v>0</v>
      </c>
      <c r="C64" s="63"/>
      <c r="D64" s="63">
        <v>41399</v>
      </c>
      <c r="E64" s="63">
        <v>41399</v>
      </c>
      <c r="F64" s="63">
        <v>41399</v>
      </c>
      <c r="G64" s="74">
        <v>0</v>
      </c>
      <c r="H64"/>
    </row>
    <row r="65" spans="1:8" s="10" customFormat="1" ht="20.25" customHeight="1" x14ac:dyDescent="0.2">
      <c r="A65" s="64" t="s">
        <v>30</v>
      </c>
      <c r="B65" s="65">
        <f>SUM(B63:B64)</f>
        <v>40640</v>
      </c>
      <c r="C65" s="65">
        <f t="shared" ref="C65:F65" si="7">SUM(C63:C64)</f>
        <v>0</v>
      </c>
      <c r="D65" s="65">
        <f t="shared" si="7"/>
        <v>82039</v>
      </c>
      <c r="E65" s="65">
        <f t="shared" si="7"/>
        <v>82039</v>
      </c>
      <c r="F65" s="65">
        <f t="shared" si="7"/>
        <v>54499</v>
      </c>
      <c r="G65" s="75">
        <f>F65/E65</f>
        <v>0.66430600080449542</v>
      </c>
      <c r="H65" s="17"/>
    </row>
    <row r="66" spans="1:8" ht="24" customHeight="1" x14ac:dyDescent="0.2">
      <c r="A66" s="136" t="s">
        <v>209</v>
      </c>
      <c r="B66" s="183">
        <v>762000</v>
      </c>
      <c r="C66" s="63"/>
      <c r="D66" s="183">
        <v>762000</v>
      </c>
      <c r="E66" s="63">
        <v>162000</v>
      </c>
      <c r="F66" s="63"/>
      <c r="G66" s="74">
        <f t="shared" si="2"/>
        <v>0</v>
      </c>
      <c r="H66"/>
    </row>
    <row r="67" spans="1:8" ht="24" customHeight="1" x14ac:dyDescent="0.2">
      <c r="A67" s="136" t="s">
        <v>210</v>
      </c>
      <c r="B67" s="183">
        <v>63500</v>
      </c>
      <c r="C67" s="63"/>
      <c r="D67" s="183">
        <v>63500</v>
      </c>
      <c r="E67" s="63">
        <v>63500</v>
      </c>
      <c r="F67" s="63"/>
      <c r="G67" s="74">
        <f t="shared" si="2"/>
        <v>0</v>
      </c>
      <c r="H67"/>
    </row>
    <row r="68" spans="1:8" ht="24" customHeight="1" x14ac:dyDescent="0.2">
      <c r="A68" s="136" t="s">
        <v>211</v>
      </c>
      <c r="B68" s="183"/>
      <c r="C68" s="63"/>
      <c r="D68" s="183">
        <v>1200000</v>
      </c>
      <c r="E68" s="63"/>
      <c r="F68" s="63"/>
      <c r="G68" s="74">
        <v>0</v>
      </c>
      <c r="H68"/>
    </row>
    <row r="69" spans="1:8" ht="24" customHeight="1" x14ac:dyDescent="0.2">
      <c r="A69" s="136" t="s">
        <v>212</v>
      </c>
      <c r="B69" s="183"/>
      <c r="C69" s="63"/>
      <c r="D69" s="183">
        <v>600000</v>
      </c>
      <c r="E69" s="63">
        <v>600000</v>
      </c>
      <c r="F69" s="63">
        <v>674865</v>
      </c>
      <c r="G69" s="74">
        <f t="shared" si="2"/>
        <v>1.1247750000000001</v>
      </c>
      <c r="H69"/>
    </row>
    <row r="70" spans="1:8" ht="24" customHeight="1" x14ac:dyDescent="0.2">
      <c r="A70" s="136" t="s">
        <v>213</v>
      </c>
      <c r="B70" s="183"/>
      <c r="C70" s="63"/>
      <c r="D70" s="183">
        <v>633870</v>
      </c>
      <c r="E70" s="63">
        <v>633870</v>
      </c>
      <c r="F70" s="63">
        <v>633870</v>
      </c>
      <c r="G70" s="74">
        <f t="shared" si="2"/>
        <v>1</v>
      </c>
      <c r="H70"/>
    </row>
    <row r="71" spans="1:8" ht="24" hidden="1" customHeight="1" x14ac:dyDescent="0.2">
      <c r="A71" s="136"/>
      <c r="B71" s="63"/>
      <c r="C71" s="63"/>
      <c r="D71" s="63"/>
      <c r="E71" s="63"/>
      <c r="F71" s="63"/>
      <c r="G71" s="74" t="e">
        <f t="shared" si="2"/>
        <v>#DIV/0!</v>
      </c>
      <c r="H71"/>
    </row>
    <row r="72" spans="1:8" ht="24" hidden="1" customHeight="1" x14ac:dyDescent="0.2">
      <c r="A72" s="136"/>
      <c r="B72" s="63"/>
      <c r="C72" s="63"/>
      <c r="D72" s="63"/>
      <c r="E72" s="63"/>
      <c r="F72" s="63"/>
      <c r="G72" s="74" t="e">
        <f t="shared" si="2"/>
        <v>#DIV/0!</v>
      </c>
    </row>
    <row r="73" spans="1:8" ht="24" hidden="1" customHeight="1" x14ac:dyDescent="0.2">
      <c r="A73" s="136"/>
      <c r="B73" s="63"/>
      <c r="C73" s="63"/>
      <c r="D73" s="63"/>
      <c r="E73" s="63"/>
      <c r="F73" s="63"/>
      <c r="G73" s="74" t="e">
        <f t="shared" si="2"/>
        <v>#DIV/0!</v>
      </c>
    </row>
    <row r="74" spans="1:8" s="10" customFormat="1" ht="20.25" hidden="1" customHeight="1" x14ac:dyDescent="0.2">
      <c r="A74" s="136"/>
      <c r="B74" s="63"/>
      <c r="C74" s="63"/>
      <c r="D74" s="63"/>
      <c r="E74" s="63"/>
      <c r="F74" s="63"/>
      <c r="G74" s="75" t="e">
        <f>F74/E74</f>
        <v>#DIV/0!</v>
      </c>
      <c r="H74" s="17"/>
    </row>
    <row r="75" spans="1:8" ht="24" hidden="1" customHeight="1" x14ac:dyDescent="0.2">
      <c r="A75" s="136"/>
      <c r="B75" s="63"/>
      <c r="C75" s="63"/>
      <c r="D75" s="63"/>
      <c r="E75" s="63"/>
      <c r="F75" s="63"/>
      <c r="G75" s="74" t="e">
        <f t="shared" si="2"/>
        <v>#DIV/0!</v>
      </c>
    </row>
    <row r="76" spans="1:8" ht="24" hidden="1" customHeight="1" x14ac:dyDescent="0.2">
      <c r="A76" s="136"/>
      <c r="B76" s="63"/>
      <c r="C76" s="63"/>
      <c r="D76" s="63"/>
      <c r="E76" s="63"/>
      <c r="F76" s="63"/>
      <c r="G76" s="74" t="e">
        <f t="shared" si="2"/>
        <v>#DIV/0!</v>
      </c>
    </row>
    <row r="77" spans="1:8" ht="24" hidden="1" customHeight="1" x14ac:dyDescent="0.2">
      <c r="A77" s="136"/>
      <c r="B77" s="63"/>
      <c r="C77" s="63"/>
      <c r="D77" s="63"/>
      <c r="E77" s="63"/>
      <c r="F77" s="63"/>
      <c r="G77" s="74" t="e">
        <f t="shared" si="2"/>
        <v>#DIV/0!</v>
      </c>
    </row>
    <row r="78" spans="1:8" s="10" customFormat="1" ht="20.25" hidden="1" customHeight="1" x14ac:dyDescent="0.2">
      <c r="A78" s="136"/>
      <c r="B78" s="63"/>
      <c r="C78" s="63"/>
      <c r="D78" s="63"/>
      <c r="E78" s="63"/>
      <c r="F78" s="63"/>
      <c r="G78" s="75" t="e">
        <f>F78/E78</f>
        <v>#DIV/0!</v>
      </c>
      <c r="H78" s="17"/>
    </row>
    <row r="79" spans="1:8" ht="24" hidden="1" customHeight="1" x14ac:dyDescent="0.2">
      <c r="A79" s="136"/>
      <c r="B79" s="63"/>
      <c r="C79" s="63"/>
      <c r="D79" s="63"/>
      <c r="E79" s="63"/>
      <c r="F79" s="63"/>
      <c r="G79" s="74" t="e">
        <f t="shared" si="2"/>
        <v>#DIV/0!</v>
      </c>
    </row>
    <row r="80" spans="1:8" ht="24" hidden="1" customHeight="1" x14ac:dyDescent="0.2">
      <c r="A80" s="136"/>
      <c r="B80" s="63"/>
      <c r="C80" s="63"/>
      <c r="D80" s="63"/>
      <c r="E80" s="63"/>
      <c r="F80" s="63"/>
      <c r="G80" s="74" t="e">
        <f t="shared" si="2"/>
        <v>#DIV/0!</v>
      </c>
    </row>
    <row r="81" spans="1:7" ht="24" hidden="1" customHeight="1" x14ac:dyDescent="0.2">
      <c r="A81" s="136"/>
      <c r="B81" s="63"/>
      <c r="C81" s="63"/>
      <c r="D81" s="63"/>
      <c r="E81" s="63"/>
      <c r="F81" s="63"/>
      <c r="G81" s="74" t="e">
        <f t="shared" si="2"/>
        <v>#DIV/0!</v>
      </c>
    </row>
    <row r="82" spans="1:7" ht="24" hidden="1" customHeight="1" x14ac:dyDescent="0.2">
      <c r="A82" s="62"/>
      <c r="B82" s="63"/>
      <c r="C82" s="63"/>
      <c r="D82" s="63"/>
      <c r="E82" s="63"/>
      <c r="F82" s="63"/>
      <c r="G82" s="74" t="e">
        <f t="shared" si="2"/>
        <v>#DIV/0!</v>
      </c>
    </row>
    <row r="83" spans="1:7" ht="24" hidden="1" customHeight="1" x14ac:dyDescent="0.2">
      <c r="A83" s="136"/>
      <c r="B83" s="63"/>
      <c r="C83" s="63"/>
      <c r="D83" s="63"/>
      <c r="E83" s="63"/>
      <c r="F83" s="63"/>
      <c r="G83" s="74" t="e">
        <f t="shared" si="2"/>
        <v>#DIV/0!</v>
      </c>
    </row>
    <row r="84" spans="1:7" ht="24" hidden="1" customHeight="1" x14ac:dyDescent="0.2">
      <c r="A84" s="64" t="s">
        <v>26</v>
      </c>
      <c r="B84" s="65">
        <f>SUM(B66:B83)</f>
        <v>825500</v>
      </c>
      <c r="C84" s="65">
        <f>SUM(C66:C83)</f>
        <v>0</v>
      </c>
      <c r="D84" s="65">
        <f>SUM(D66:D83)</f>
        <v>3259370</v>
      </c>
      <c r="E84" s="65">
        <f>SUM(E66:E83)</f>
        <v>1459370</v>
      </c>
      <c r="F84" s="65">
        <f>SUM(F66:F83)</f>
        <v>1308735</v>
      </c>
      <c r="G84" s="74">
        <f t="shared" si="2"/>
        <v>0.89678080267512694</v>
      </c>
    </row>
    <row r="85" spans="1:7" ht="24" hidden="1" customHeight="1" x14ac:dyDescent="0.2">
      <c r="A85" s="136"/>
      <c r="B85" s="63"/>
      <c r="C85" s="63"/>
      <c r="D85" s="63"/>
      <c r="E85" s="63"/>
      <c r="F85" s="63"/>
      <c r="G85" s="74" t="e">
        <f t="shared" si="2"/>
        <v>#DIV/0!</v>
      </c>
    </row>
    <row r="86" spans="1:7" ht="24" hidden="1" customHeight="1" x14ac:dyDescent="0.2">
      <c r="A86" s="136"/>
      <c r="B86" s="63"/>
      <c r="C86" s="63"/>
      <c r="D86" s="63"/>
      <c r="E86" s="63"/>
      <c r="F86" s="63"/>
      <c r="G86" s="74" t="e">
        <f t="shared" si="2"/>
        <v>#DIV/0!</v>
      </c>
    </row>
    <row r="87" spans="1:7" ht="24" hidden="1" customHeight="1" x14ac:dyDescent="0.2">
      <c r="A87" s="136"/>
      <c r="B87" s="63"/>
      <c r="C87" s="63"/>
      <c r="D87" s="63"/>
      <c r="E87" s="63"/>
      <c r="F87" s="63"/>
      <c r="G87" s="74" t="e">
        <f t="shared" si="2"/>
        <v>#DIV/0!</v>
      </c>
    </row>
    <row r="88" spans="1:7" ht="24" hidden="1" customHeight="1" x14ac:dyDescent="0.2">
      <c r="A88" s="136"/>
      <c r="B88" s="63"/>
      <c r="C88" s="63"/>
      <c r="D88" s="63"/>
      <c r="E88" s="63"/>
      <c r="F88" s="63"/>
      <c r="G88" s="74" t="e">
        <f t="shared" si="2"/>
        <v>#DIV/0!</v>
      </c>
    </row>
    <row r="89" spans="1:7" ht="24" hidden="1" customHeight="1" x14ac:dyDescent="0.2">
      <c r="A89" s="136"/>
      <c r="B89" s="63"/>
      <c r="C89" s="63"/>
      <c r="D89" s="63"/>
      <c r="E89" s="63"/>
      <c r="F89" s="63"/>
      <c r="G89" s="74"/>
    </row>
    <row r="90" spans="1:7" ht="24" hidden="1" customHeight="1" x14ac:dyDescent="0.2">
      <c r="A90" s="136"/>
      <c r="B90" s="63"/>
      <c r="C90" s="63"/>
      <c r="D90" s="63"/>
      <c r="E90" s="63"/>
      <c r="F90" s="63"/>
      <c r="G90" s="74"/>
    </row>
    <row r="91" spans="1:7" ht="24" hidden="1" customHeight="1" x14ac:dyDescent="0.2">
      <c r="A91" s="136"/>
      <c r="B91" s="63"/>
      <c r="C91" s="63"/>
      <c r="D91" s="63"/>
      <c r="E91" s="63"/>
      <c r="F91" s="63"/>
      <c r="G91" s="74" t="e">
        <f t="shared" si="2"/>
        <v>#DIV/0!</v>
      </c>
    </row>
    <row r="92" spans="1:7" ht="24" hidden="1" customHeight="1" x14ac:dyDescent="0.2">
      <c r="A92" s="136"/>
      <c r="B92" s="63"/>
      <c r="C92" s="63"/>
      <c r="D92" s="63"/>
      <c r="E92" s="63"/>
      <c r="F92" s="63"/>
      <c r="G92" s="74" t="e">
        <f t="shared" si="2"/>
        <v>#DIV/0!</v>
      </c>
    </row>
    <row r="93" spans="1:7" ht="24" hidden="1" customHeight="1" x14ac:dyDescent="0.2">
      <c r="A93" s="136"/>
      <c r="B93" s="63"/>
      <c r="C93" s="63"/>
      <c r="D93" s="63"/>
      <c r="E93" s="63"/>
      <c r="F93" s="63"/>
      <c r="G93" s="74" t="e">
        <f t="shared" si="2"/>
        <v>#DIV/0!</v>
      </c>
    </row>
    <row r="94" spans="1:7" ht="24" hidden="1" customHeight="1" x14ac:dyDescent="0.2">
      <c r="A94" s="136"/>
      <c r="B94" s="63"/>
      <c r="C94" s="63"/>
      <c r="D94" s="63"/>
      <c r="E94" s="63"/>
      <c r="F94" s="63"/>
      <c r="G94" s="74" t="e">
        <f t="shared" si="2"/>
        <v>#DIV/0!</v>
      </c>
    </row>
    <row r="95" spans="1:7" ht="24" hidden="1" customHeight="1" x14ac:dyDescent="0.2">
      <c r="A95" s="136"/>
      <c r="B95" s="63"/>
      <c r="C95" s="63"/>
      <c r="D95" s="63"/>
      <c r="E95" s="63"/>
      <c r="F95" s="63"/>
      <c r="G95" s="74" t="e">
        <f t="shared" si="2"/>
        <v>#DIV/0!</v>
      </c>
    </row>
    <row r="96" spans="1:7" ht="24" hidden="1" customHeight="1" x14ac:dyDescent="0.2">
      <c r="A96" s="62"/>
      <c r="B96" s="63"/>
      <c r="C96" s="63"/>
      <c r="D96" s="63"/>
      <c r="E96" s="63"/>
      <c r="F96" s="63"/>
      <c r="G96" s="74" t="e">
        <f t="shared" si="2"/>
        <v>#DIV/0!</v>
      </c>
    </row>
    <row r="97" spans="1:8" ht="24" hidden="1" customHeight="1" x14ac:dyDescent="0.2">
      <c r="A97" s="136"/>
      <c r="B97" s="63"/>
      <c r="C97" s="63"/>
      <c r="D97" s="63"/>
      <c r="E97" s="63"/>
      <c r="F97" s="63"/>
      <c r="G97" s="74" t="e">
        <f t="shared" si="2"/>
        <v>#DIV/0!</v>
      </c>
    </row>
    <row r="98" spans="1:8" s="10" customFormat="1" ht="19.5" customHeight="1" x14ac:dyDescent="0.2">
      <c r="A98" s="64" t="s">
        <v>26</v>
      </c>
      <c r="B98" s="65">
        <f>SUM(B79:B97)</f>
        <v>825500</v>
      </c>
      <c r="C98" s="65">
        <f>SUM(C79:C97)</f>
        <v>0</v>
      </c>
      <c r="D98" s="65">
        <f>SUM(D79:D97)</f>
        <v>3259370</v>
      </c>
      <c r="E98" s="65">
        <f>SUM(E79:E97)</f>
        <v>1459370</v>
      </c>
      <c r="F98" s="65">
        <f>SUM(F79:F97)</f>
        <v>1308735</v>
      </c>
      <c r="G98" s="75">
        <f>F98/E98</f>
        <v>0.89678080267512694</v>
      </c>
      <c r="H98" s="17"/>
    </row>
    <row r="99" spans="1:8" ht="17.25" customHeight="1" x14ac:dyDescent="0.2">
      <c r="A99" s="14"/>
      <c r="B99" s="13"/>
      <c r="F99" s="72"/>
      <c r="G99" s="13"/>
      <c r="H99"/>
    </row>
    <row r="100" spans="1:8" ht="29.25" customHeight="1" x14ac:dyDescent="0.2">
      <c r="A100" s="140" t="s">
        <v>36</v>
      </c>
      <c r="B100" s="65">
        <f>B98+B65+B62+B51+B48+B58</f>
        <v>438648993</v>
      </c>
      <c r="C100" s="65">
        <f t="shared" ref="C100:F100" si="8">C98+C65+C62+C51+C48+C58</f>
        <v>0</v>
      </c>
      <c r="D100" s="65">
        <f t="shared" si="8"/>
        <v>426517599</v>
      </c>
      <c r="E100" s="65">
        <f t="shared" si="8"/>
        <v>8665268</v>
      </c>
      <c r="F100" s="65">
        <f t="shared" si="8"/>
        <v>8370524</v>
      </c>
      <c r="G100" s="75">
        <f>F100/E100</f>
        <v>0.96598558752020136</v>
      </c>
    </row>
    <row r="101" spans="1:8" ht="15.75" x14ac:dyDescent="0.2">
      <c r="A101" s="137"/>
      <c r="B101" s="138"/>
      <c r="G101" s="13"/>
    </row>
    <row r="102" spans="1:8" ht="22.5" customHeight="1" x14ac:dyDescent="0.2">
      <c r="A102" s="64" t="s">
        <v>25</v>
      </c>
      <c r="B102" s="65">
        <f>B100+B22</f>
        <v>588603961</v>
      </c>
      <c r="C102" s="65">
        <f>C100+C22</f>
        <v>0</v>
      </c>
      <c r="D102" s="65">
        <f>D100+D22</f>
        <v>606084921</v>
      </c>
      <c r="E102" s="65">
        <f>E100+E22</f>
        <v>9933376</v>
      </c>
      <c r="F102" s="65">
        <f>F100+F22</f>
        <v>9638632</v>
      </c>
      <c r="G102" s="75">
        <f>F102/E102</f>
        <v>0.97032791268547569</v>
      </c>
    </row>
    <row r="103" spans="1:8" ht="24" customHeight="1" x14ac:dyDescent="0.2">
      <c r="A103" s="14"/>
      <c r="B103" s="13"/>
      <c r="F103" s="72"/>
      <c r="G103" s="13"/>
      <c r="H103"/>
    </row>
    <row r="104" spans="1:8" ht="24" customHeight="1" x14ac:dyDescent="0.2">
      <c r="A104"/>
      <c r="B104"/>
      <c r="C104"/>
      <c r="D104"/>
      <c r="E104"/>
      <c r="F104"/>
      <c r="G104"/>
      <c r="H104"/>
    </row>
    <row r="105" spans="1:8" ht="24" customHeight="1" x14ac:dyDescent="0.2">
      <c r="A105"/>
      <c r="B105"/>
      <c r="C105"/>
      <c r="D105"/>
      <c r="E105"/>
      <c r="F105"/>
      <c r="G105"/>
      <c r="H105"/>
    </row>
    <row r="106" spans="1:8" ht="24" customHeight="1" x14ac:dyDescent="0.2">
      <c r="A106"/>
      <c r="B106"/>
      <c r="C106"/>
      <c r="D106"/>
      <c r="E106"/>
      <c r="F106"/>
      <c r="G106"/>
      <c r="H106"/>
    </row>
    <row r="107" spans="1:8" ht="24" customHeight="1" x14ac:dyDescent="0.2">
      <c r="A107"/>
      <c r="B107"/>
      <c r="C107"/>
      <c r="D107"/>
      <c r="E107"/>
      <c r="F107"/>
      <c r="G107"/>
      <c r="H107"/>
    </row>
    <row r="108" spans="1:8" ht="24" customHeight="1" x14ac:dyDescent="0.2">
      <c r="A108"/>
      <c r="B108"/>
      <c r="C108"/>
      <c r="D108"/>
      <c r="E108"/>
      <c r="F108"/>
      <c r="G108"/>
      <c r="H108"/>
    </row>
    <row r="109" spans="1:8" ht="24" customHeight="1" x14ac:dyDescent="0.2">
      <c r="A109"/>
      <c r="B109"/>
      <c r="C109"/>
      <c r="D109"/>
      <c r="E109"/>
      <c r="F109"/>
      <c r="G109"/>
      <c r="H109"/>
    </row>
    <row r="110" spans="1:8" ht="24" customHeight="1" x14ac:dyDescent="0.2">
      <c r="A110"/>
      <c r="B110"/>
      <c r="C110"/>
      <c r="D110"/>
      <c r="E110"/>
      <c r="F110"/>
      <c r="G110"/>
      <c r="H110"/>
    </row>
    <row r="111" spans="1:8" ht="15.75" x14ac:dyDescent="0.2">
      <c r="A111" s="14"/>
      <c r="B111" s="14"/>
    </row>
    <row r="112" spans="1:8" ht="15.75" x14ac:dyDescent="0.2">
      <c r="A112" s="14"/>
      <c r="B112" s="14"/>
    </row>
    <row r="113" spans="1:2" ht="15.75" x14ac:dyDescent="0.2">
      <c r="A113" s="14"/>
      <c r="B113" s="14"/>
    </row>
    <row r="114" spans="1:2" ht="15.75" x14ac:dyDescent="0.2">
      <c r="A114" s="14"/>
      <c r="B114" s="14"/>
    </row>
    <row r="115" spans="1:2" ht="15.75" x14ac:dyDescent="0.2">
      <c r="A115" s="14"/>
      <c r="B115" s="14"/>
    </row>
    <row r="116" spans="1:2" ht="15.75" x14ac:dyDescent="0.2">
      <c r="A116" s="14"/>
      <c r="B116" s="14"/>
    </row>
    <row r="117" spans="1:2" ht="15.75" x14ac:dyDescent="0.2">
      <c r="A117" s="14"/>
      <c r="B117" s="14"/>
    </row>
    <row r="118" spans="1:2" ht="15.75" x14ac:dyDescent="0.2">
      <c r="A118" s="14"/>
      <c r="B118" s="14"/>
    </row>
    <row r="119" spans="1:2" ht="15.75" x14ac:dyDescent="0.2">
      <c r="A119" s="14"/>
      <c r="B119" s="14"/>
    </row>
    <row r="120" spans="1:2" ht="15.75" x14ac:dyDescent="0.2">
      <c r="A120" s="14"/>
      <c r="B120" s="14"/>
    </row>
    <row r="121" spans="1:2" ht="15.75" x14ac:dyDescent="0.2">
      <c r="A121" s="14"/>
      <c r="B121" s="14"/>
    </row>
    <row r="122" spans="1:2" ht="15.75" x14ac:dyDescent="0.2">
      <c r="A122" s="14"/>
      <c r="B122" s="14"/>
    </row>
    <row r="123" spans="1:2" ht="15.75" x14ac:dyDescent="0.2">
      <c r="A123" s="14"/>
      <c r="B123" s="14"/>
    </row>
    <row r="124" spans="1:2" ht="15.75" x14ac:dyDescent="0.2">
      <c r="A124" s="14"/>
      <c r="B124" s="14"/>
    </row>
    <row r="125" spans="1:2" ht="15.75" x14ac:dyDescent="0.2">
      <c r="A125" s="14"/>
      <c r="B125" s="14"/>
    </row>
    <row r="126" spans="1:2" ht="15.75" x14ac:dyDescent="0.2">
      <c r="A126" s="14"/>
      <c r="B126" s="14"/>
    </row>
    <row r="127" spans="1:2" ht="15.75" x14ac:dyDescent="0.2">
      <c r="A127" s="14"/>
      <c r="B127" s="14"/>
    </row>
    <row r="128" spans="1:2" ht="15.75" x14ac:dyDescent="0.2">
      <c r="A128" s="14"/>
      <c r="B128" s="14"/>
    </row>
    <row r="129" spans="1:2" ht="15.75" x14ac:dyDescent="0.2">
      <c r="A129" s="14"/>
      <c r="B129" s="14"/>
    </row>
    <row r="130" spans="1:2" ht="15.75" x14ac:dyDescent="0.2">
      <c r="A130" s="14"/>
      <c r="B130" s="14"/>
    </row>
    <row r="131" spans="1:2" ht="15.75" x14ac:dyDescent="0.2">
      <c r="A131" s="14"/>
      <c r="B131" s="14"/>
    </row>
    <row r="132" spans="1:2" ht="15.75" x14ac:dyDescent="0.2">
      <c r="A132" s="14"/>
      <c r="B132" s="14"/>
    </row>
    <row r="133" spans="1:2" ht="15.75" x14ac:dyDescent="0.2">
      <c r="A133" s="14"/>
      <c r="B133" s="14"/>
    </row>
    <row r="134" spans="1:2" ht="15.75" x14ac:dyDescent="0.2">
      <c r="A134" s="14"/>
      <c r="B134" s="14"/>
    </row>
    <row r="135" spans="1:2" ht="15.75" x14ac:dyDescent="0.2">
      <c r="A135" s="14"/>
      <c r="B135" s="14"/>
    </row>
    <row r="136" spans="1:2" ht="15.75" x14ac:dyDescent="0.2">
      <c r="A136" s="14"/>
      <c r="B136" s="14"/>
    </row>
    <row r="137" spans="1:2" ht="15.75" x14ac:dyDescent="0.2">
      <c r="A137" s="14"/>
      <c r="B137" s="14"/>
    </row>
    <row r="138" spans="1:2" ht="15.75" x14ac:dyDescent="0.2">
      <c r="A138" s="14"/>
      <c r="B138" s="14"/>
    </row>
    <row r="139" spans="1:2" ht="15.75" x14ac:dyDescent="0.2">
      <c r="A139" s="14"/>
      <c r="B139" s="14"/>
    </row>
    <row r="140" spans="1:2" ht="15.75" x14ac:dyDescent="0.2">
      <c r="A140" s="14"/>
      <c r="B140" s="14"/>
    </row>
    <row r="141" spans="1:2" ht="15.75" x14ac:dyDescent="0.2">
      <c r="A141" s="14"/>
      <c r="B141" s="14"/>
    </row>
    <row r="142" spans="1:2" ht="15.75" x14ac:dyDescent="0.2">
      <c r="A142" s="14"/>
      <c r="B142" s="14"/>
    </row>
    <row r="143" spans="1:2" ht="15.75" x14ac:dyDescent="0.2">
      <c r="A143" s="14"/>
      <c r="B143" s="14"/>
    </row>
    <row r="144" spans="1:2" ht="15.75" x14ac:dyDescent="0.2">
      <c r="A144" s="14"/>
      <c r="B144" s="14"/>
    </row>
    <row r="145" spans="1:2" ht="15.75" x14ac:dyDescent="0.2">
      <c r="A145" s="14"/>
      <c r="B145" s="14"/>
    </row>
    <row r="146" spans="1:2" ht="15.75" x14ac:dyDescent="0.2">
      <c r="A146" s="14"/>
      <c r="B146" s="14"/>
    </row>
    <row r="147" spans="1:2" ht="15.75" x14ac:dyDescent="0.2">
      <c r="A147" s="14"/>
      <c r="B147" s="14"/>
    </row>
    <row r="148" spans="1:2" ht="15.75" x14ac:dyDescent="0.2">
      <c r="A148" s="14"/>
      <c r="B148" s="14"/>
    </row>
    <row r="149" spans="1:2" ht="15.75" x14ac:dyDescent="0.2">
      <c r="A149" s="14"/>
      <c r="B149" s="14"/>
    </row>
    <row r="150" spans="1:2" ht="15.75" x14ac:dyDescent="0.2">
      <c r="A150" s="14"/>
      <c r="B150" s="14"/>
    </row>
    <row r="151" spans="1:2" ht="15.75" x14ac:dyDescent="0.2">
      <c r="A151" s="14"/>
      <c r="B151" s="14"/>
    </row>
    <row r="152" spans="1:2" ht="15.75" x14ac:dyDescent="0.2">
      <c r="A152" s="14"/>
      <c r="B152" s="14"/>
    </row>
    <row r="153" spans="1:2" ht="15.75" x14ac:dyDescent="0.2">
      <c r="A153" s="14"/>
      <c r="B153" s="14"/>
    </row>
    <row r="154" spans="1:2" ht="15.75" x14ac:dyDescent="0.2">
      <c r="A154" s="14"/>
      <c r="B154" s="14"/>
    </row>
    <row r="155" spans="1:2" ht="15.75" x14ac:dyDescent="0.2">
      <c r="A155" s="14"/>
      <c r="B155" s="14"/>
    </row>
    <row r="156" spans="1:2" ht="15.75" x14ac:dyDescent="0.2">
      <c r="A156" s="14"/>
      <c r="B156" s="14"/>
    </row>
    <row r="157" spans="1:2" ht="15.75" x14ac:dyDescent="0.2">
      <c r="A157" s="14"/>
      <c r="B157" s="14"/>
    </row>
    <row r="158" spans="1:2" ht="15.75" x14ac:dyDescent="0.2">
      <c r="A158" s="14"/>
      <c r="B158" s="14"/>
    </row>
    <row r="159" spans="1:2" ht="15.75" x14ac:dyDescent="0.2">
      <c r="A159" s="14"/>
      <c r="B159" s="14"/>
    </row>
    <row r="160" spans="1:2" ht="15.75" x14ac:dyDescent="0.2">
      <c r="A160" s="14"/>
      <c r="B160" s="14"/>
    </row>
    <row r="161" spans="1:2" ht="15.75" x14ac:dyDescent="0.2">
      <c r="A161" s="14"/>
      <c r="B161" s="14"/>
    </row>
    <row r="162" spans="1:2" ht="15.75" x14ac:dyDescent="0.2">
      <c r="A162" s="14"/>
      <c r="B162" s="14"/>
    </row>
    <row r="163" spans="1:2" ht="15.75" x14ac:dyDescent="0.2">
      <c r="A163" s="14"/>
      <c r="B163" s="14"/>
    </row>
    <row r="164" spans="1:2" ht="15.75" x14ac:dyDescent="0.2">
      <c r="A164" s="14"/>
      <c r="B164" s="14"/>
    </row>
    <row r="165" spans="1:2" ht="15.75" x14ac:dyDescent="0.2">
      <c r="A165" s="14"/>
      <c r="B165" s="14"/>
    </row>
    <row r="166" spans="1:2" ht="15.75" x14ac:dyDescent="0.2">
      <c r="A166" s="14"/>
      <c r="B166" s="14"/>
    </row>
    <row r="167" spans="1:2" ht="15.75" x14ac:dyDescent="0.2">
      <c r="A167" s="14"/>
      <c r="B167" s="14"/>
    </row>
    <row r="168" spans="1:2" ht="15.75" x14ac:dyDescent="0.2">
      <c r="A168" s="14"/>
      <c r="B168" s="14"/>
    </row>
    <row r="169" spans="1:2" ht="15.75" x14ac:dyDescent="0.2">
      <c r="A169" s="14"/>
      <c r="B169" s="14"/>
    </row>
    <row r="170" spans="1:2" ht="15.75" x14ac:dyDescent="0.2">
      <c r="A170" s="14"/>
      <c r="B170" s="14"/>
    </row>
    <row r="171" spans="1:2" ht="15.75" x14ac:dyDescent="0.2">
      <c r="A171" s="14"/>
      <c r="B171" s="14"/>
    </row>
    <row r="172" spans="1:2" ht="15.75" x14ac:dyDescent="0.2">
      <c r="A172" s="14"/>
      <c r="B172" s="14"/>
    </row>
    <row r="173" spans="1:2" ht="15.75" x14ac:dyDescent="0.2">
      <c r="A173" s="14"/>
      <c r="B173" s="14"/>
    </row>
    <row r="174" spans="1:2" ht="15.75" x14ac:dyDescent="0.2">
      <c r="A174" s="14"/>
      <c r="B174" s="14"/>
    </row>
    <row r="175" spans="1:2" ht="15.75" x14ac:dyDescent="0.2">
      <c r="A175" s="14"/>
      <c r="B175" s="14"/>
    </row>
    <row r="176" spans="1:2" ht="15.75" x14ac:dyDescent="0.2">
      <c r="A176" s="14"/>
      <c r="B176" s="14"/>
    </row>
    <row r="177" spans="1:2" ht="15.75" x14ac:dyDescent="0.2">
      <c r="A177" s="14"/>
      <c r="B177" s="14"/>
    </row>
    <row r="178" spans="1:2" ht="15.75" x14ac:dyDescent="0.2">
      <c r="A178" s="14"/>
      <c r="B178" s="14"/>
    </row>
    <row r="179" spans="1:2" ht="15.75" x14ac:dyDescent="0.2">
      <c r="A179" s="14"/>
      <c r="B179" s="14"/>
    </row>
    <row r="180" spans="1:2" ht="15.75" x14ac:dyDescent="0.2">
      <c r="A180" s="14"/>
      <c r="B180" s="14"/>
    </row>
    <row r="181" spans="1:2" ht="15.75" x14ac:dyDescent="0.2">
      <c r="A181" s="14"/>
      <c r="B181" s="14"/>
    </row>
    <row r="182" spans="1:2" ht="15.75" x14ac:dyDescent="0.2">
      <c r="A182" s="14"/>
      <c r="B182" s="14"/>
    </row>
    <row r="183" spans="1:2" ht="15.75" x14ac:dyDescent="0.2">
      <c r="A183" s="14"/>
      <c r="B183" s="14"/>
    </row>
    <row r="184" spans="1:2" ht="15.75" x14ac:dyDescent="0.2">
      <c r="A184" s="14"/>
      <c r="B184" s="14"/>
    </row>
    <row r="185" spans="1:2" ht="15.75" x14ac:dyDescent="0.2">
      <c r="A185" s="14"/>
      <c r="B185" s="14"/>
    </row>
    <row r="186" spans="1:2" ht="15.75" x14ac:dyDescent="0.2">
      <c r="A186" s="14"/>
      <c r="B186" s="14"/>
    </row>
    <row r="187" spans="1:2" ht="15.75" x14ac:dyDescent="0.2">
      <c r="A187" s="14"/>
      <c r="B187" s="14"/>
    </row>
    <row r="188" spans="1:2" ht="15.75" x14ac:dyDescent="0.2">
      <c r="A188" s="14"/>
      <c r="B188" s="14"/>
    </row>
    <row r="189" spans="1:2" ht="15.75" x14ac:dyDescent="0.2">
      <c r="A189" s="14"/>
      <c r="B189" s="14"/>
    </row>
    <row r="190" spans="1:2" ht="15.75" x14ac:dyDescent="0.2">
      <c r="A190" s="14"/>
      <c r="B190" s="14"/>
    </row>
    <row r="191" spans="1:2" ht="15.75" x14ac:dyDescent="0.2">
      <c r="A191" s="14"/>
      <c r="B191" s="14"/>
    </row>
    <row r="192" spans="1:2" ht="15.75" x14ac:dyDescent="0.2">
      <c r="A192" s="14"/>
      <c r="B192" s="14"/>
    </row>
    <row r="193" spans="1:2" ht="15.75" x14ac:dyDescent="0.2">
      <c r="A193" s="14"/>
      <c r="B193" s="14"/>
    </row>
    <row r="194" spans="1:2" ht="15.75" x14ac:dyDescent="0.2">
      <c r="A194" s="14"/>
      <c r="B194" s="14"/>
    </row>
    <row r="195" spans="1:2" ht="15.75" x14ac:dyDescent="0.2">
      <c r="A195" s="14"/>
      <c r="B195" s="14"/>
    </row>
    <row r="196" spans="1:2" ht="15.75" x14ac:dyDescent="0.2">
      <c r="A196" s="14"/>
      <c r="B196" s="14"/>
    </row>
    <row r="197" spans="1:2" ht="15.75" x14ac:dyDescent="0.2">
      <c r="A197" s="14"/>
      <c r="B197" s="14"/>
    </row>
    <row r="198" spans="1:2" ht="15.75" x14ac:dyDescent="0.2">
      <c r="A198" s="14"/>
      <c r="B198" s="14"/>
    </row>
    <row r="199" spans="1:2" ht="15.75" x14ac:dyDescent="0.2">
      <c r="A199" s="14"/>
      <c r="B199" s="14"/>
    </row>
    <row r="200" spans="1:2" ht="15.75" x14ac:dyDescent="0.2">
      <c r="A200" s="14"/>
      <c r="B200" s="14"/>
    </row>
    <row r="201" spans="1:2" ht="15.75" x14ac:dyDescent="0.2">
      <c r="A201" s="14"/>
      <c r="B201" s="14"/>
    </row>
    <row r="202" spans="1:2" ht="15.75" x14ac:dyDescent="0.2">
      <c r="A202" s="14"/>
      <c r="B202" s="14"/>
    </row>
    <row r="203" spans="1:2" ht="15.75" x14ac:dyDescent="0.2">
      <c r="A203" s="14"/>
      <c r="B203" s="14"/>
    </row>
    <row r="204" spans="1:2" ht="15.75" x14ac:dyDescent="0.2">
      <c r="A204" s="14"/>
      <c r="B204" s="14"/>
    </row>
    <row r="205" spans="1:2" ht="15.75" x14ac:dyDescent="0.2">
      <c r="A205" s="14"/>
      <c r="B205" s="14"/>
    </row>
    <row r="206" spans="1:2" ht="15.75" x14ac:dyDescent="0.2">
      <c r="A206" s="14"/>
      <c r="B206" s="14"/>
    </row>
    <row r="207" spans="1:2" ht="15.75" x14ac:dyDescent="0.2">
      <c r="A207" s="14"/>
      <c r="B207" s="14"/>
    </row>
    <row r="208" spans="1:2" ht="15.75" x14ac:dyDescent="0.2">
      <c r="A208" s="14"/>
      <c r="B208" s="14"/>
    </row>
    <row r="209" spans="1:2" ht="15.75" x14ac:dyDescent="0.2">
      <c r="A209" s="14"/>
      <c r="B209" s="14"/>
    </row>
    <row r="210" spans="1:2" ht="15.75" x14ac:dyDescent="0.2">
      <c r="A210" s="14"/>
      <c r="B210" s="14"/>
    </row>
    <row r="211" spans="1:2" ht="15.75" x14ac:dyDescent="0.2">
      <c r="A211" s="14"/>
      <c r="B211" s="14"/>
    </row>
    <row r="212" spans="1:2" ht="15.75" x14ac:dyDescent="0.2">
      <c r="A212" s="14"/>
      <c r="B212" s="14"/>
    </row>
    <row r="213" spans="1:2" ht="15.75" x14ac:dyDescent="0.2">
      <c r="A213" s="14"/>
      <c r="B213" s="14"/>
    </row>
    <row r="214" spans="1:2" ht="15.75" x14ac:dyDescent="0.2">
      <c r="A214" s="14"/>
      <c r="B214" s="14"/>
    </row>
    <row r="215" spans="1:2" ht="15.75" x14ac:dyDescent="0.2">
      <c r="A215" s="14"/>
      <c r="B215" s="14"/>
    </row>
    <row r="216" spans="1:2" ht="15.75" x14ac:dyDescent="0.2">
      <c r="A216" s="14"/>
      <c r="B216" s="14"/>
    </row>
    <row r="217" spans="1:2" ht="15.75" x14ac:dyDescent="0.2">
      <c r="A217" s="14"/>
      <c r="B217" s="14"/>
    </row>
    <row r="218" spans="1:2" ht="15.75" x14ac:dyDescent="0.2">
      <c r="A218" s="14"/>
      <c r="B218" s="14"/>
    </row>
    <row r="219" spans="1:2" ht="15.75" x14ac:dyDescent="0.2">
      <c r="A219" s="14"/>
      <c r="B219" s="14"/>
    </row>
    <row r="220" spans="1:2" ht="15.75" x14ac:dyDescent="0.2">
      <c r="A220" s="14"/>
      <c r="B220" s="14"/>
    </row>
    <row r="221" spans="1:2" ht="15.75" x14ac:dyDescent="0.2">
      <c r="A221" s="14"/>
      <c r="B221" s="14"/>
    </row>
    <row r="222" spans="1:2" ht="15.75" x14ac:dyDescent="0.2">
      <c r="A222" s="14"/>
      <c r="B222" s="14"/>
    </row>
    <row r="223" spans="1:2" ht="15.75" x14ac:dyDescent="0.2">
      <c r="A223" s="14"/>
      <c r="B223" s="14"/>
    </row>
    <row r="224" spans="1:2" ht="15.75" x14ac:dyDescent="0.2">
      <c r="A224" s="14"/>
      <c r="B224" s="14"/>
    </row>
    <row r="225" spans="1:2" ht="15.75" x14ac:dyDescent="0.2">
      <c r="A225" s="14"/>
      <c r="B225" s="14"/>
    </row>
    <row r="226" spans="1:2" ht="15.75" x14ac:dyDescent="0.2">
      <c r="A226" s="14"/>
      <c r="B226" s="14"/>
    </row>
    <row r="227" spans="1:2" ht="15.75" x14ac:dyDescent="0.2">
      <c r="A227" s="14"/>
      <c r="B227" s="14"/>
    </row>
    <row r="228" spans="1:2" ht="15.75" x14ac:dyDescent="0.2">
      <c r="A228" s="14"/>
      <c r="B228" s="14"/>
    </row>
    <row r="229" spans="1:2" ht="15.75" x14ac:dyDescent="0.2">
      <c r="A229" s="14"/>
      <c r="B229" s="14"/>
    </row>
    <row r="230" spans="1:2" ht="15.75" x14ac:dyDescent="0.2">
      <c r="A230" s="14"/>
      <c r="B230" s="14"/>
    </row>
    <row r="231" spans="1:2" ht="15.75" x14ac:dyDescent="0.2">
      <c r="A231" s="14"/>
      <c r="B231" s="14"/>
    </row>
    <row r="232" spans="1:2" ht="15.75" x14ac:dyDescent="0.2">
      <c r="A232" s="14"/>
      <c r="B232" s="14"/>
    </row>
    <row r="233" spans="1:2" ht="15.75" x14ac:dyDescent="0.2">
      <c r="A233" s="14"/>
      <c r="B233" s="14"/>
    </row>
    <row r="234" spans="1:2" ht="15.75" x14ac:dyDescent="0.2">
      <c r="A234" s="14"/>
      <c r="B234" s="14"/>
    </row>
    <row r="235" spans="1:2" ht="15.75" x14ac:dyDescent="0.2">
      <c r="A235" s="14"/>
      <c r="B235" s="14"/>
    </row>
    <row r="236" spans="1:2" ht="15.75" x14ac:dyDescent="0.2">
      <c r="A236" s="14"/>
      <c r="B236" s="14"/>
    </row>
    <row r="237" spans="1:2" ht="15.75" x14ac:dyDescent="0.2">
      <c r="A237" s="14"/>
      <c r="B237" s="14"/>
    </row>
    <row r="238" spans="1:2" ht="15.75" x14ac:dyDescent="0.2">
      <c r="A238" s="14"/>
      <c r="B238" s="14"/>
    </row>
    <row r="239" spans="1:2" ht="15.75" x14ac:dyDescent="0.2">
      <c r="A239" s="14"/>
      <c r="B239" s="14"/>
    </row>
    <row r="240" spans="1:2" ht="15.75" x14ac:dyDescent="0.2">
      <c r="A240" s="14"/>
      <c r="B240" s="14"/>
    </row>
    <row r="241" spans="1:2" ht="15.75" x14ac:dyDescent="0.2">
      <c r="A241" s="14"/>
      <c r="B241" s="14"/>
    </row>
    <row r="242" spans="1:2" ht="15.75" x14ac:dyDescent="0.2">
      <c r="A242" s="14"/>
      <c r="B242" s="14"/>
    </row>
    <row r="243" spans="1:2" ht="15.75" x14ac:dyDescent="0.2">
      <c r="A243" s="14"/>
      <c r="B243" s="14"/>
    </row>
    <row r="244" spans="1:2" ht="15.75" x14ac:dyDescent="0.2">
      <c r="A244" s="14"/>
      <c r="B244" s="14"/>
    </row>
    <row r="245" spans="1:2" ht="15.75" x14ac:dyDescent="0.2">
      <c r="A245" s="14"/>
      <c r="B245" s="14"/>
    </row>
    <row r="246" spans="1:2" ht="15.75" x14ac:dyDescent="0.2">
      <c r="A246" s="14"/>
      <c r="B246" s="14"/>
    </row>
    <row r="247" spans="1:2" ht="15.75" x14ac:dyDescent="0.2">
      <c r="A247" s="14"/>
      <c r="B247" s="14"/>
    </row>
    <row r="248" spans="1:2" ht="15.75" x14ac:dyDescent="0.2">
      <c r="A248" s="14"/>
      <c r="B248" s="14"/>
    </row>
    <row r="249" spans="1:2" ht="15.75" x14ac:dyDescent="0.2">
      <c r="A249" s="14"/>
      <c r="B249" s="14"/>
    </row>
    <row r="250" spans="1:2" ht="15.75" x14ac:dyDescent="0.2">
      <c r="A250" s="14"/>
      <c r="B250" s="14"/>
    </row>
    <row r="251" spans="1:2" ht="15.75" x14ac:dyDescent="0.2">
      <c r="A251" s="14"/>
      <c r="B251" s="14"/>
    </row>
    <row r="252" spans="1:2" ht="15.75" x14ac:dyDescent="0.2">
      <c r="A252" s="14"/>
      <c r="B252" s="14"/>
    </row>
    <row r="253" spans="1:2" ht="15.75" x14ac:dyDescent="0.2">
      <c r="A253" s="14"/>
      <c r="B253" s="14"/>
    </row>
    <row r="254" spans="1:2" ht="15.75" x14ac:dyDescent="0.2">
      <c r="A254" s="14"/>
      <c r="B254" s="14"/>
    </row>
    <row r="255" spans="1:2" ht="15.75" x14ac:dyDescent="0.2">
      <c r="A255" s="14"/>
      <c r="B255" s="14"/>
    </row>
    <row r="256" spans="1:2" ht="15.75" x14ac:dyDescent="0.2">
      <c r="A256" s="14"/>
      <c r="B256" s="14"/>
    </row>
    <row r="257" spans="1:2" ht="15.75" x14ac:dyDescent="0.2">
      <c r="A257" s="14"/>
      <c r="B257" s="14"/>
    </row>
    <row r="258" spans="1:2" ht="15.75" x14ac:dyDescent="0.2">
      <c r="A258" s="14"/>
      <c r="B258" s="14"/>
    </row>
    <row r="259" spans="1:2" ht="15.75" x14ac:dyDescent="0.2">
      <c r="A259" s="14"/>
      <c r="B259" s="14"/>
    </row>
    <row r="260" spans="1:2" ht="15.75" x14ac:dyDescent="0.2">
      <c r="A260" s="14"/>
      <c r="B260" s="14"/>
    </row>
    <row r="261" spans="1:2" ht="15.75" x14ac:dyDescent="0.2">
      <c r="A261" s="14"/>
      <c r="B261" s="14"/>
    </row>
    <row r="262" spans="1:2" ht="15.75" x14ac:dyDescent="0.2">
      <c r="A262" s="14"/>
      <c r="B262" s="14"/>
    </row>
    <row r="263" spans="1:2" ht="15.75" x14ac:dyDescent="0.2">
      <c r="A263" s="14"/>
      <c r="B263" s="14"/>
    </row>
    <row r="264" spans="1:2" ht="15.75" x14ac:dyDescent="0.2">
      <c r="A264" s="14"/>
      <c r="B264" s="14"/>
    </row>
    <row r="265" spans="1:2" ht="15.75" x14ac:dyDescent="0.2">
      <c r="A265" s="14"/>
      <c r="B265" s="14"/>
    </row>
    <row r="266" spans="1:2" ht="15.75" x14ac:dyDescent="0.2">
      <c r="A266" s="14"/>
      <c r="B266" s="14"/>
    </row>
    <row r="267" spans="1:2" ht="15.75" x14ac:dyDescent="0.2">
      <c r="A267" s="14"/>
      <c r="B267" s="14"/>
    </row>
    <row r="268" spans="1:2" ht="15.75" x14ac:dyDescent="0.2">
      <c r="A268" s="14"/>
      <c r="B268" s="14"/>
    </row>
    <row r="269" spans="1:2" ht="15.75" x14ac:dyDescent="0.2">
      <c r="A269" s="14"/>
      <c r="B269" s="14"/>
    </row>
    <row r="270" spans="1:2" ht="15.75" x14ac:dyDescent="0.2">
      <c r="A270" s="14"/>
      <c r="B270" s="14"/>
    </row>
    <row r="271" spans="1:2" ht="15.75" x14ac:dyDescent="0.2">
      <c r="A271" s="14"/>
      <c r="B271" s="14"/>
    </row>
    <row r="272" spans="1:2" ht="15.75" x14ac:dyDescent="0.2">
      <c r="A272" s="14"/>
      <c r="B272" s="14"/>
    </row>
    <row r="273" spans="1:2" ht="15.75" x14ac:dyDescent="0.2">
      <c r="A273" s="14"/>
      <c r="B273" s="14"/>
    </row>
    <row r="274" spans="1:2" ht="15.75" x14ac:dyDescent="0.2">
      <c r="A274" s="14"/>
      <c r="B274" s="14"/>
    </row>
    <row r="275" spans="1:2" ht="15.75" x14ac:dyDescent="0.2">
      <c r="A275" s="14"/>
      <c r="B275" s="14"/>
    </row>
    <row r="276" spans="1:2" ht="15.75" x14ac:dyDescent="0.2">
      <c r="A276" s="14"/>
      <c r="B276" s="14"/>
    </row>
    <row r="277" spans="1:2" ht="15.75" x14ac:dyDescent="0.2">
      <c r="A277" s="14"/>
      <c r="B277" s="14"/>
    </row>
    <row r="278" spans="1:2" ht="15.75" x14ac:dyDescent="0.2">
      <c r="A278" s="14"/>
      <c r="B278" s="14"/>
    </row>
    <row r="279" spans="1:2" ht="15.75" x14ac:dyDescent="0.2">
      <c r="A279" s="14"/>
      <c r="B279" s="14"/>
    </row>
    <row r="280" spans="1:2" ht="15.75" x14ac:dyDescent="0.2">
      <c r="A280" s="14"/>
      <c r="B280" s="14"/>
    </row>
    <row r="281" spans="1:2" ht="15.75" x14ac:dyDescent="0.2">
      <c r="A281" s="14"/>
      <c r="B281" s="14"/>
    </row>
    <row r="282" spans="1:2" ht="15.75" x14ac:dyDescent="0.2">
      <c r="A282" s="14"/>
      <c r="B282" s="14"/>
    </row>
    <row r="283" spans="1:2" ht="15.75" x14ac:dyDescent="0.2">
      <c r="A283" s="14"/>
      <c r="B283" s="14"/>
    </row>
    <row r="284" spans="1:2" ht="15.75" x14ac:dyDescent="0.2">
      <c r="A284" s="14"/>
      <c r="B284" s="14"/>
    </row>
    <row r="285" spans="1:2" ht="15.75" x14ac:dyDescent="0.2">
      <c r="A285" s="14"/>
      <c r="B285" s="14"/>
    </row>
    <row r="286" spans="1:2" ht="15.75" x14ac:dyDescent="0.2">
      <c r="A286" s="14"/>
      <c r="B286" s="14"/>
    </row>
    <row r="287" spans="1:2" ht="15.75" x14ac:dyDescent="0.2">
      <c r="A287" s="14"/>
      <c r="B287" s="14"/>
    </row>
    <row r="288" spans="1:2" ht="15.75" x14ac:dyDescent="0.2">
      <c r="A288" s="14"/>
      <c r="B288" s="14"/>
    </row>
    <row r="289" spans="1:2" ht="15.75" x14ac:dyDescent="0.2">
      <c r="A289" s="14"/>
      <c r="B289" s="14"/>
    </row>
    <row r="290" spans="1:2" ht="15.75" x14ac:dyDescent="0.2">
      <c r="A290" s="14"/>
      <c r="B290" s="14"/>
    </row>
    <row r="291" spans="1:2" ht="15.75" x14ac:dyDescent="0.2">
      <c r="A291" s="14"/>
      <c r="B291" s="14"/>
    </row>
    <row r="292" spans="1:2" ht="15.75" x14ac:dyDescent="0.2">
      <c r="A292" s="14"/>
      <c r="B292" s="14"/>
    </row>
    <row r="293" spans="1:2" ht="15.75" x14ac:dyDescent="0.2">
      <c r="A293" s="14"/>
      <c r="B293" s="14"/>
    </row>
    <row r="294" spans="1:2" ht="15.75" x14ac:dyDescent="0.2">
      <c r="A294" s="14"/>
      <c r="B294" s="14"/>
    </row>
    <row r="295" spans="1:2" ht="15.75" x14ac:dyDescent="0.2">
      <c r="A295" s="14"/>
      <c r="B295" s="14"/>
    </row>
    <row r="296" spans="1:2" ht="15.75" x14ac:dyDescent="0.2">
      <c r="A296" s="14"/>
      <c r="B296" s="14"/>
    </row>
    <row r="297" spans="1:2" ht="15.75" x14ac:dyDescent="0.2">
      <c r="A297" s="14"/>
      <c r="B297" s="14"/>
    </row>
    <row r="298" spans="1:2" ht="15.75" x14ac:dyDescent="0.2">
      <c r="A298" s="14"/>
      <c r="B298" s="14"/>
    </row>
    <row r="299" spans="1:2" ht="15.75" x14ac:dyDescent="0.2">
      <c r="A299" s="14"/>
      <c r="B299" s="14"/>
    </row>
    <row r="300" spans="1:2" ht="15.75" x14ac:dyDescent="0.2">
      <c r="A300" s="14"/>
      <c r="B300" s="14"/>
    </row>
    <row r="301" spans="1:2" ht="15.75" x14ac:dyDescent="0.2">
      <c r="A301" s="14"/>
      <c r="B301" s="14"/>
    </row>
    <row r="302" spans="1:2" ht="15.75" x14ac:dyDescent="0.2">
      <c r="A302" s="14"/>
      <c r="B302" s="14"/>
    </row>
    <row r="303" spans="1:2" ht="15.75" x14ac:dyDescent="0.2">
      <c r="A303" s="14"/>
      <c r="B303" s="14"/>
    </row>
    <row r="304" spans="1:2" ht="15.75" x14ac:dyDescent="0.2">
      <c r="A304" s="14"/>
      <c r="B304" s="14"/>
    </row>
    <row r="305" spans="1:2" ht="15.75" x14ac:dyDescent="0.2">
      <c r="A305" s="14"/>
      <c r="B305" s="14"/>
    </row>
    <row r="306" spans="1:2" ht="15.75" x14ac:dyDescent="0.2">
      <c r="A306" s="14"/>
      <c r="B306" s="14"/>
    </row>
    <row r="307" spans="1:2" ht="15.75" x14ac:dyDescent="0.2">
      <c r="A307" s="14"/>
      <c r="B307" s="14"/>
    </row>
    <row r="308" spans="1:2" ht="15.75" x14ac:dyDescent="0.2">
      <c r="A308" s="14"/>
      <c r="B308" s="14"/>
    </row>
    <row r="309" spans="1:2" ht="15.75" x14ac:dyDescent="0.2">
      <c r="A309" s="14"/>
      <c r="B309" s="14"/>
    </row>
    <row r="310" spans="1:2" ht="15.75" x14ac:dyDescent="0.2">
      <c r="A310" s="14"/>
      <c r="B310" s="14"/>
    </row>
    <row r="311" spans="1:2" ht="15.75" x14ac:dyDescent="0.2">
      <c r="A311" s="14"/>
      <c r="B311" s="14"/>
    </row>
    <row r="312" spans="1:2" ht="15.75" x14ac:dyDescent="0.2">
      <c r="A312" s="14"/>
      <c r="B312" s="14"/>
    </row>
    <row r="313" spans="1:2" ht="15.75" x14ac:dyDescent="0.2">
      <c r="A313" s="14"/>
      <c r="B313" s="14"/>
    </row>
    <row r="314" spans="1:2" ht="15.75" x14ac:dyDescent="0.2">
      <c r="A314" s="14"/>
      <c r="B314" s="14"/>
    </row>
    <row r="315" spans="1:2" ht="15.75" x14ac:dyDescent="0.2">
      <c r="A315" s="14"/>
      <c r="B315" s="14"/>
    </row>
    <row r="316" spans="1:2" ht="15.75" x14ac:dyDescent="0.2">
      <c r="A316" s="14"/>
      <c r="B316" s="14"/>
    </row>
    <row r="317" spans="1:2" ht="15.75" x14ac:dyDescent="0.2">
      <c r="A317" s="14"/>
      <c r="B317" s="14"/>
    </row>
    <row r="318" spans="1:2" ht="15.75" x14ac:dyDescent="0.2">
      <c r="A318" s="14"/>
      <c r="B318" s="14"/>
    </row>
    <row r="319" spans="1:2" ht="15.75" x14ac:dyDescent="0.2">
      <c r="A319" s="14"/>
      <c r="B319" s="14"/>
    </row>
    <row r="320" spans="1:2" ht="15.75" x14ac:dyDescent="0.2">
      <c r="A320" s="14"/>
      <c r="B320" s="14"/>
    </row>
    <row r="321" spans="1:2" ht="15.75" x14ac:dyDescent="0.2">
      <c r="A321" s="14"/>
      <c r="B321" s="14"/>
    </row>
    <row r="322" spans="1:2" ht="15.75" x14ac:dyDescent="0.2">
      <c r="A322" s="14"/>
      <c r="B322" s="14"/>
    </row>
    <row r="323" spans="1:2" ht="15.75" x14ac:dyDescent="0.2">
      <c r="A323" s="14"/>
      <c r="B323" s="14"/>
    </row>
    <row r="324" spans="1:2" ht="15.75" x14ac:dyDescent="0.2">
      <c r="A324" s="14"/>
      <c r="B324" s="14"/>
    </row>
    <row r="325" spans="1:2" ht="15.75" x14ac:dyDescent="0.2">
      <c r="A325" s="14"/>
      <c r="B325" s="14"/>
    </row>
    <row r="326" spans="1:2" ht="15.75" x14ac:dyDescent="0.2">
      <c r="A326" s="14"/>
      <c r="B326" s="14"/>
    </row>
    <row r="327" spans="1:2" ht="15.75" x14ac:dyDescent="0.2">
      <c r="A327" s="14"/>
      <c r="B327" s="14"/>
    </row>
    <row r="328" spans="1:2" ht="15.75" x14ac:dyDescent="0.2">
      <c r="A328" s="14"/>
      <c r="B328" s="14"/>
    </row>
    <row r="329" spans="1:2" ht="15.75" x14ac:dyDescent="0.2">
      <c r="A329" s="14"/>
      <c r="B329" s="14"/>
    </row>
    <row r="330" spans="1:2" ht="15.75" x14ac:dyDescent="0.2">
      <c r="A330" s="14"/>
      <c r="B330" s="14"/>
    </row>
    <row r="331" spans="1:2" ht="15.75" x14ac:dyDescent="0.2">
      <c r="A331" s="14"/>
      <c r="B331" s="14"/>
    </row>
    <row r="332" spans="1:2" ht="15.75" x14ac:dyDescent="0.2">
      <c r="A332" s="14"/>
      <c r="B332" s="14"/>
    </row>
    <row r="333" spans="1:2" ht="15.75" x14ac:dyDescent="0.2">
      <c r="A333" s="14"/>
      <c r="B333" s="14"/>
    </row>
    <row r="334" spans="1:2" ht="15.75" x14ac:dyDescent="0.2">
      <c r="A334" s="14"/>
      <c r="B334" s="14"/>
    </row>
    <row r="335" spans="1:2" ht="15.75" x14ac:dyDescent="0.2">
      <c r="A335" s="14"/>
      <c r="B335" s="14"/>
    </row>
    <row r="336" spans="1:2" ht="15.75" x14ac:dyDescent="0.2">
      <c r="A336" s="14"/>
      <c r="B336" s="14"/>
    </row>
    <row r="337" spans="1:2" ht="15.75" x14ac:dyDescent="0.2">
      <c r="A337" s="14"/>
      <c r="B337" s="14"/>
    </row>
    <row r="338" spans="1:2" ht="15.75" x14ac:dyDescent="0.2">
      <c r="A338" s="14"/>
      <c r="B338" s="14"/>
    </row>
    <row r="339" spans="1:2" ht="15.75" x14ac:dyDescent="0.2">
      <c r="A339" s="14"/>
      <c r="B339" s="14"/>
    </row>
    <row r="340" spans="1:2" ht="15.75" x14ac:dyDescent="0.2">
      <c r="A340" s="14"/>
      <c r="B340" s="14"/>
    </row>
    <row r="341" spans="1:2" ht="15.75" x14ac:dyDescent="0.2">
      <c r="A341" s="14"/>
      <c r="B341" s="14"/>
    </row>
    <row r="342" spans="1:2" ht="15.75" x14ac:dyDescent="0.2">
      <c r="A342" s="14"/>
      <c r="B342" s="14"/>
    </row>
    <row r="343" spans="1:2" ht="15.75" x14ac:dyDescent="0.2">
      <c r="A343" s="14"/>
      <c r="B343" s="14"/>
    </row>
    <row r="344" spans="1:2" ht="15.75" x14ac:dyDescent="0.2">
      <c r="A344" s="14"/>
      <c r="B344" s="14"/>
    </row>
    <row r="345" spans="1:2" ht="15.75" x14ac:dyDescent="0.2">
      <c r="A345" s="14"/>
      <c r="B345" s="14"/>
    </row>
    <row r="346" spans="1:2" ht="15.75" x14ac:dyDescent="0.2">
      <c r="A346" s="14"/>
      <c r="B346" s="14"/>
    </row>
    <row r="347" spans="1:2" ht="15.75" x14ac:dyDescent="0.2">
      <c r="A347" s="14"/>
      <c r="B347" s="14"/>
    </row>
    <row r="348" spans="1:2" ht="15.75" x14ac:dyDescent="0.2">
      <c r="A348" s="14"/>
      <c r="B348" s="14"/>
    </row>
    <row r="349" spans="1:2" ht="15.75" x14ac:dyDescent="0.2">
      <c r="A349" s="14"/>
      <c r="B349" s="14"/>
    </row>
    <row r="350" spans="1:2" ht="15.75" x14ac:dyDescent="0.2">
      <c r="A350" s="14"/>
      <c r="B350" s="14"/>
    </row>
    <row r="351" spans="1:2" ht="15.75" x14ac:dyDescent="0.2">
      <c r="A351" s="14"/>
      <c r="B351" s="14"/>
    </row>
    <row r="352" spans="1:2" ht="15.75" x14ac:dyDescent="0.2">
      <c r="A352" s="14"/>
      <c r="B352" s="14"/>
    </row>
    <row r="353" spans="1:2" ht="15.75" x14ac:dyDescent="0.2">
      <c r="A353" s="14"/>
      <c r="B353" s="14"/>
    </row>
    <row r="354" spans="1:2" ht="15.75" x14ac:dyDescent="0.2">
      <c r="A354" s="14"/>
      <c r="B354" s="14"/>
    </row>
    <row r="355" spans="1:2" ht="15.75" x14ac:dyDescent="0.2">
      <c r="A355" s="14"/>
      <c r="B355" s="14"/>
    </row>
    <row r="356" spans="1:2" ht="15.75" x14ac:dyDescent="0.2">
      <c r="A356" s="14"/>
      <c r="B356" s="14"/>
    </row>
    <row r="357" spans="1:2" ht="15.75" x14ac:dyDescent="0.2">
      <c r="A357" s="14"/>
      <c r="B357" s="14"/>
    </row>
    <row r="358" spans="1:2" ht="15.75" x14ac:dyDescent="0.2">
      <c r="A358" s="14"/>
      <c r="B358" s="14"/>
    </row>
    <row r="359" spans="1:2" ht="15.75" x14ac:dyDescent="0.2">
      <c r="A359" s="14"/>
      <c r="B359" s="14"/>
    </row>
    <row r="360" spans="1:2" ht="15.75" x14ac:dyDescent="0.2">
      <c r="A360" s="14"/>
      <c r="B360" s="14"/>
    </row>
    <row r="361" spans="1:2" ht="15.75" x14ac:dyDescent="0.2">
      <c r="A361" s="14"/>
      <c r="B361" s="14"/>
    </row>
    <row r="362" spans="1:2" ht="15.75" x14ac:dyDescent="0.2">
      <c r="A362" s="14"/>
      <c r="B362" s="14"/>
    </row>
    <row r="363" spans="1:2" ht="15.75" x14ac:dyDescent="0.2">
      <c r="A363" s="14"/>
      <c r="B363" s="14"/>
    </row>
    <row r="364" spans="1:2" ht="15.75" x14ac:dyDescent="0.2">
      <c r="A364" s="14"/>
      <c r="B364" s="14"/>
    </row>
    <row r="365" spans="1:2" ht="15.75" x14ac:dyDescent="0.2">
      <c r="A365" s="14"/>
      <c r="B365" s="14"/>
    </row>
    <row r="366" spans="1:2" ht="15.75" x14ac:dyDescent="0.2">
      <c r="A366" s="14"/>
      <c r="B366" s="14"/>
    </row>
    <row r="367" spans="1:2" ht="15.75" x14ac:dyDescent="0.2">
      <c r="A367" s="14"/>
      <c r="B367" s="14"/>
    </row>
    <row r="368" spans="1:2" ht="15.75" x14ac:dyDescent="0.2">
      <c r="A368" s="14"/>
      <c r="B368" s="14"/>
    </row>
    <row r="369" spans="1:2" ht="15.75" x14ac:dyDescent="0.2">
      <c r="A369" s="14"/>
      <c r="B369" s="14"/>
    </row>
    <row r="370" spans="1:2" ht="15.75" x14ac:dyDescent="0.2">
      <c r="A370" s="14"/>
      <c r="B370" s="14"/>
    </row>
    <row r="371" spans="1:2" ht="15.75" x14ac:dyDescent="0.2">
      <c r="A371" s="14"/>
      <c r="B371" s="14"/>
    </row>
    <row r="372" spans="1:2" ht="15.75" x14ac:dyDescent="0.2">
      <c r="A372" s="14"/>
      <c r="B372" s="14"/>
    </row>
    <row r="373" spans="1:2" ht="15.75" x14ac:dyDescent="0.2">
      <c r="A373" s="14"/>
      <c r="B373" s="14"/>
    </row>
    <row r="374" spans="1:2" ht="15.75" x14ac:dyDescent="0.2">
      <c r="A374" s="14"/>
      <c r="B374" s="14"/>
    </row>
    <row r="375" spans="1:2" ht="15.75" x14ac:dyDescent="0.2">
      <c r="A375" s="14"/>
      <c r="B375" s="14"/>
    </row>
    <row r="376" spans="1:2" ht="15.75" x14ac:dyDescent="0.2">
      <c r="A376" s="14"/>
      <c r="B376" s="14"/>
    </row>
    <row r="377" spans="1:2" ht="15.75" x14ac:dyDescent="0.2">
      <c r="A377" s="14"/>
      <c r="B377" s="14"/>
    </row>
    <row r="378" spans="1:2" ht="15.75" x14ac:dyDescent="0.2">
      <c r="A378" s="14"/>
      <c r="B378" s="14"/>
    </row>
    <row r="379" spans="1:2" ht="15.75" x14ac:dyDescent="0.2">
      <c r="A379" s="14"/>
      <c r="B379" s="14"/>
    </row>
    <row r="380" spans="1:2" ht="15.75" x14ac:dyDescent="0.2">
      <c r="A380" s="14"/>
      <c r="B380" s="14"/>
    </row>
    <row r="381" spans="1:2" ht="15.75" x14ac:dyDescent="0.2">
      <c r="A381" s="14"/>
      <c r="B381" s="14"/>
    </row>
    <row r="382" spans="1:2" ht="15.75" x14ac:dyDescent="0.2">
      <c r="A382" s="14"/>
      <c r="B382" s="14"/>
    </row>
    <row r="383" spans="1:2" ht="15.75" x14ac:dyDescent="0.2">
      <c r="A383" s="14"/>
      <c r="B383" s="14"/>
    </row>
    <row r="384" spans="1:2" ht="15.75" x14ac:dyDescent="0.2">
      <c r="A384" s="14"/>
      <c r="B384" s="14"/>
    </row>
    <row r="385" spans="1:2" ht="15.75" x14ac:dyDescent="0.2">
      <c r="A385" s="14"/>
      <c r="B385" s="14"/>
    </row>
    <row r="386" spans="1:2" ht="15.75" x14ac:dyDescent="0.2">
      <c r="A386" s="14"/>
      <c r="B386" s="14"/>
    </row>
    <row r="387" spans="1:2" ht="15.75" x14ac:dyDescent="0.2">
      <c r="A387" s="14"/>
      <c r="B387" s="14"/>
    </row>
    <row r="388" spans="1:2" ht="15.75" x14ac:dyDescent="0.2">
      <c r="A388" s="14"/>
      <c r="B388" s="14"/>
    </row>
    <row r="389" spans="1:2" ht="15.75" x14ac:dyDescent="0.2">
      <c r="A389" s="14"/>
      <c r="B389" s="14"/>
    </row>
    <row r="390" spans="1:2" ht="15.75" x14ac:dyDescent="0.2">
      <c r="A390" s="14"/>
      <c r="B390" s="14"/>
    </row>
    <row r="391" spans="1:2" ht="15.75" x14ac:dyDescent="0.2">
      <c r="A391" s="14"/>
      <c r="B391" s="14"/>
    </row>
    <row r="392" spans="1:2" ht="15.75" x14ac:dyDescent="0.2">
      <c r="A392" s="14"/>
      <c r="B392" s="14"/>
    </row>
    <row r="393" spans="1:2" ht="15.75" x14ac:dyDescent="0.2">
      <c r="A393" s="14"/>
      <c r="B393" s="14"/>
    </row>
    <row r="394" spans="1:2" ht="15.75" x14ac:dyDescent="0.2">
      <c r="A394" s="14"/>
      <c r="B394" s="14"/>
    </row>
    <row r="395" spans="1:2" ht="15.75" x14ac:dyDescent="0.2">
      <c r="A395" s="14"/>
      <c r="B395" s="14"/>
    </row>
    <row r="396" spans="1:2" ht="15.75" x14ac:dyDescent="0.2">
      <c r="A396" s="14"/>
      <c r="B396" s="14"/>
    </row>
    <row r="397" spans="1:2" ht="15.75" x14ac:dyDescent="0.2">
      <c r="A397" s="14"/>
      <c r="B397" s="14"/>
    </row>
    <row r="398" spans="1:2" ht="15.75" x14ac:dyDescent="0.2">
      <c r="A398" s="14"/>
      <c r="B398" s="14"/>
    </row>
    <row r="399" spans="1:2" ht="15.75" x14ac:dyDescent="0.2">
      <c r="A399" s="14"/>
      <c r="B399" s="14"/>
    </row>
    <row r="400" spans="1:2" ht="15.75" x14ac:dyDescent="0.2">
      <c r="A400" s="14"/>
      <c r="B400" s="14"/>
    </row>
    <row r="401" spans="1:2" ht="15.75" x14ac:dyDescent="0.2">
      <c r="A401" s="14"/>
      <c r="B401" s="14"/>
    </row>
    <row r="402" spans="1:2" ht="15.75" x14ac:dyDescent="0.2">
      <c r="A402" s="14"/>
      <c r="B402" s="14"/>
    </row>
    <row r="403" spans="1:2" ht="15.75" x14ac:dyDescent="0.2">
      <c r="A403" s="14"/>
      <c r="B403" s="14"/>
    </row>
    <row r="404" spans="1:2" ht="15.75" x14ac:dyDescent="0.2">
      <c r="A404" s="14"/>
      <c r="B404" s="14"/>
    </row>
    <row r="405" spans="1:2" ht="15.75" x14ac:dyDescent="0.2">
      <c r="A405" s="14"/>
      <c r="B405" s="14"/>
    </row>
    <row r="406" spans="1:2" ht="15.75" x14ac:dyDescent="0.2">
      <c r="A406" s="14"/>
      <c r="B406" s="14"/>
    </row>
    <row r="407" spans="1:2" ht="15.75" x14ac:dyDescent="0.2">
      <c r="A407" s="14"/>
      <c r="B407" s="14"/>
    </row>
    <row r="408" spans="1:2" ht="15.75" x14ac:dyDescent="0.2">
      <c r="A408" s="14"/>
      <c r="B408" s="14"/>
    </row>
    <row r="409" spans="1:2" ht="15.75" x14ac:dyDescent="0.2">
      <c r="A409" s="14"/>
      <c r="B409" s="14"/>
    </row>
    <row r="410" spans="1:2" ht="15.75" x14ac:dyDescent="0.2">
      <c r="A410" s="14"/>
      <c r="B410" s="14"/>
    </row>
    <row r="411" spans="1:2" ht="15.75" x14ac:dyDescent="0.2">
      <c r="A411" s="14"/>
      <c r="B411" s="14"/>
    </row>
    <row r="412" spans="1:2" ht="15.75" x14ac:dyDescent="0.2">
      <c r="A412" s="14"/>
      <c r="B412" s="14"/>
    </row>
    <row r="413" spans="1:2" ht="15.75" x14ac:dyDescent="0.2">
      <c r="A413" s="14"/>
      <c r="B413" s="14"/>
    </row>
    <row r="414" spans="1:2" ht="15.75" x14ac:dyDescent="0.2">
      <c r="A414" s="14"/>
      <c r="B414" s="14"/>
    </row>
    <row r="415" spans="1:2" ht="15.75" x14ac:dyDescent="0.2">
      <c r="A415" s="14"/>
      <c r="B415" s="14"/>
    </row>
    <row r="416" spans="1:2" ht="15.75" x14ac:dyDescent="0.2">
      <c r="A416" s="14"/>
      <c r="B416" s="14"/>
    </row>
    <row r="417" spans="1:2" ht="15.75" x14ac:dyDescent="0.2">
      <c r="A417" s="14"/>
      <c r="B417" s="14"/>
    </row>
    <row r="418" spans="1:2" ht="15.75" x14ac:dyDescent="0.2">
      <c r="A418" s="14"/>
      <c r="B418" s="14"/>
    </row>
    <row r="419" spans="1:2" ht="15.75" x14ac:dyDescent="0.2">
      <c r="A419" s="14"/>
      <c r="B419" s="14"/>
    </row>
    <row r="420" spans="1:2" ht="15.75" x14ac:dyDescent="0.2">
      <c r="A420" s="14"/>
      <c r="B420" s="14"/>
    </row>
    <row r="421" spans="1:2" ht="15.75" x14ac:dyDescent="0.2">
      <c r="A421" s="14"/>
      <c r="B421" s="14"/>
    </row>
    <row r="422" spans="1:2" ht="15.75" x14ac:dyDescent="0.2">
      <c r="A422" s="14"/>
      <c r="B422" s="14"/>
    </row>
    <row r="423" spans="1:2" ht="15.75" x14ac:dyDescent="0.2">
      <c r="A423" s="14"/>
      <c r="B423" s="14"/>
    </row>
    <row r="424" spans="1:2" ht="15.75" x14ac:dyDescent="0.2">
      <c r="A424" s="14"/>
      <c r="B424" s="14"/>
    </row>
    <row r="425" spans="1:2" ht="15.75" x14ac:dyDescent="0.2">
      <c r="A425" s="14"/>
      <c r="B425" s="14"/>
    </row>
    <row r="426" spans="1:2" ht="15.75" x14ac:dyDescent="0.2">
      <c r="A426" s="14"/>
      <c r="B426" s="14"/>
    </row>
    <row r="427" spans="1:2" ht="15.75" x14ac:dyDescent="0.2">
      <c r="A427" s="14"/>
      <c r="B427" s="14"/>
    </row>
    <row r="428" spans="1:2" ht="15.75" x14ac:dyDescent="0.2">
      <c r="A428" s="14"/>
      <c r="B428" s="14"/>
    </row>
    <row r="429" spans="1:2" ht="15.75" x14ac:dyDescent="0.2">
      <c r="A429" s="14"/>
      <c r="B429" s="14"/>
    </row>
    <row r="430" spans="1:2" ht="15.75" x14ac:dyDescent="0.2">
      <c r="A430" s="14"/>
      <c r="B430" s="14"/>
    </row>
    <row r="431" spans="1:2" ht="15.75" x14ac:dyDescent="0.2">
      <c r="A431" s="14"/>
      <c r="B431" s="14"/>
    </row>
    <row r="432" spans="1:2" ht="15.75" x14ac:dyDescent="0.2">
      <c r="A432" s="14"/>
      <c r="B432" s="14"/>
    </row>
    <row r="433" spans="1:2" ht="15.75" x14ac:dyDescent="0.2">
      <c r="A433" s="14"/>
      <c r="B433" s="14"/>
    </row>
    <row r="434" spans="1:2" ht="15.75" x14ac:dyDescent="0.2">
      <c r="A434" s="14"/>
      <c r="B434" s="14"/>
    </row>
    <row r="435" spans="1:2" ht="15.75" x14ac:dyDescent="0.2">
      <c r="A435" s="14"/>
      <c r="B435" s="14"/>
    </row>
    <row r="436" spans="1:2" ht="15.75" x14ac:dyDescent="0.2">
      <c r="A436" s="14"/>
      <c r="B436" s="14"/>
    </row>
    <row r="437" spans="1:2" ht="15.75" x14ac:dyDescent="0.2">
      <c r="A437" s="14"/>
      <c r="B437" s="14"/>
    </row>
    <row r="438" spans="1:2" ht="15.75" x14ac:dyDescent="0.2">
      <c r="A438" s="14"/>
      <c r="B438" s="14"/>
    </row>
    <row r="439" spans="1:2" ht="15.75" x14ac:dyDescent="0.2">
      <c r="A439" s="14"/>
      <c r="B439" s="14"/>
    </row>
    <row r="440" spans="1:2" ht="15.75" x14ac:dyDescent="0.2">
      <c r="A440" s="14"/>
      <c r="B440" s="14"/>
    </row>
    <row r="441" spans="1:2" ht="15.75" x14ac:dyDescent="0.2">
      <c r="A441" s="14"/>
      <c r="B441" s="14"/>
    </row>
    <row r="442" spans="1:2" ht="15.75" x14ac:dyDescent="0.2">
      <c r="A442" s="14"/>
      <c r="B442" s="14"/>
    </row>
    <row r="443" spans="1:2" ht="15.75" x14ac:dyDescent="0.2">
      <c r="A443" s="14"/>
      <c r="B443" s="14"/>
    </row>
    <row r="444" spans="1:2" ht="15.75" x14ac:dyDescent="0.2">
      <c r="A444" s="14"/>
      <c r="B444" s="14"/>
    </row>
    <row r="445" spans="1:2" ht="15.75" x14ac:dyDescent="0.2">
      <c r="A445" s="14"/>
      <c r="B445" s="14"/>
    </row>
    <row r="446" spans="1:2" ht="15.75" x14ac:dyDescent="0.2">
      <c r="A446" s="14"/>
      <c r="B446" s="14"/>
    </row>
    <row r="447" spans="1:2" ht="15.75" x14ac:dyDescent="0.2">
      <c r="A447" s="14"/>
      <c r="B447" s="14"/>
    </row>
    <row r="448" spans="1:2" ht="15.75" x14ac:dyDescent="0.2">
      <c r="A448" s="14"/>
      <c r="B448" s="14"/>
    </row>
    <row r="449" spans="1:2" ht="15.75" x14ac:dyDescent="0.2">
      <c r="A449" s="14"/>
      <c r="B449" s="14"/>
    </row>
    <row r="450" spans="1:2" ht="15.75" x14ac:dyDescent="0.2">
      <c r="A450" s="14"/>
      <c r="B450" s="14"/>
    </row>
    <row r="451" spans="1:2" ht="15.75" x14ac:dyDescent="0.2">
      <c r="A451" s="14"/>
      <c r="B451" s="14"/>
    </row>
    <row r="452" spans="1:2" ht="15.75" x14ac:dyDescent="0.2">
      <c r="A452" s="14"/>
      <c r="B452" s="14"/>
    </row>
    <row r="453" spans="1:2" ht="15.75" x14ac:dyDescent="0.2">
      <c r="A453" s="14"/>
      <c r="B453" s="14"/>
    </row>
    <row r="454" spans="1:2" ht="15.75" x14ac:dyDescent="0.2">
      <c r="A454" s="14"/>
      <c r="B454" s="14"/>
    </row>
    <row r="455" spans="1:2" ht="15.75" x14ac:dyDescent="0.2">
      <c r="A455" s="14"/>
      <c r="B455" s="14"/>
    </row>
    <row r="456" spans="1:2" ht="15.75" x14ac:dyDescent="0.2">
      <c r="A456" s="14"/>
      <c r="B456" s="14"/>
    </row>
    <row r="457" spans="1:2" ht="15.75" x14ac:dyDescent="0.2">
      <c r="A457" s="14"/>
      <c r="B457" s="14"/>
    </row>
    <row r="458" spans="1:2" ht="15.75" x14ac:dyDescent="0.2">
      <c r="A458" s="14"/>
      <c r="B458" s="14"/>
    </row>
    <row r="459" spans="1:2" ht="15.75" x14ac:dyDescent="0.2">
      <c r="A459" s="14"/>
      <c r="B459" s="14"/>
    </row>
    <row r="460" spans="1:2" ht="15.75" x14ac:dyDescent="0.2">
      <c r="A460" s="14"/>
      <c r="B460" s="14"/>
    </row>
    <row r="461" spans="1:2" ht="15.75" x14ac:dyDescent="0.2">
      <c r="A461" s="14"/>
      <c r="B461" s="14"/>
    </row>
    <row r="462" spans="1:2" ht="15.75" x14ac:dyDescent="0.2">
      <c r="A462" s="14"/>
      <c r="B462" s="14"/>
    </row>
    <row r="463" spans="1:2" ht="15.75" x14ac:dyDescent="0.2">
      <c r="A463" s="14"/>
      <c r="B463" s="14"/>
    </row>
    <row r="464" spans="1:2" ht="15.75" x14ac:dyDescent="0.2">
      <c r="A464" s="14"/>
      <c r="B464" s="14"/>
    </row>
    <row r="465" spans="1:2" ht="15.75" x14ac:dyDescent="0.2">
      <c r="A465" s="14"/>
      <c r="B465" s="14"/>
    </row>
    <row r="466" spans="1:2" ht="15.75" x14ac:dyDescent="0.2">
      <c r="A466" s="14"/>
      <c r="B466" s="14"/>
    </row>
    <row r="467" spans="1:2" ht="15.75" x14ac:dyDescent="0.2">
      <c r="A467" s="14"/>
      <c r="B467" s="14"/>
    </row>
    <row r="468" spans="1:2" ht="15.75" x14ac:dyDescent="0.2">
      <c r="A468" s="14"/>
      <c r="B468" s="14"/>
    </row>
    <row r="469" spans="1:2" ht="15.75" x14ac:dyDescent="0.2">
      <c r="A469" s="14"/>
      <c r="B469" s="14"/>
    </row>
    <row r="470" spans="1:2" ht="15.75" x14ac:dyDescent="0.2">
      <c r="A470" s="14"/>
      <c r="B470" s="14"/>
    </row>
    <row r="471" spans="1:2" ht="15.75" x14ac:dyDescent="0.2">
      <c r="A471" s="14"/>
      <c r="B471" s="14"/>
    </row>
    <row r="472" spans="1:2" ht="15.75" x14ac:dyDescent="0.2">
      <c r="A472" s="14"/>
      <c r="B472" s="14"/>
    </row>
    <row r="473" spans="1:2" ht="15.75" x14ac:dyDescent="0.2">
      <c r="A473" s="14"/>
      <c r="B473" s="14"/>
    </row>
    <row r="474" spans="1:2" ht="15.75" x14ac:dyDescent="0.2">
      <c r="A474" s="14"/>
      <c r="B474" s="14"/>
    </row>
    <row r="475" spans="1:2" ht="15.75" x14ac:dyDescent="0.2">
      <c r="A475" s="14"/>
      <c r="B475" s="14"/>
    </row>
    <row r="476" spans="1:2" ht="15.75" x14ac:dyDescent="0.2">
      <c r="A476" s="14"/>
      <c r="B476" s="14"/>
    </row>
    <row r="477" spans="1:2" ht="15.75" x14ac:dyDescent="0.2">
      <c r="A477" s="14"/>
      <c r="B477" s="14"/>
    </row>
    <row r="478" spans="1:2" ht="15.75" x14ac:dyDescent="0.2">
      <c r="A478" s="14"/>
      <c r="B478" s="14"/>
    </row>
    <row r="479" spans="1:2" ht="15.75" x14ac:dyDescent="0.2">
      <c r="A479" s="14"/>
      <c r="B479" s="14"/>
    </row>
    <row r="480" spans="1:2" ht="15.75" x14ac:dyDescent="0.2">
      <c r="A480" s="14"/>
      <c r="B480" s="14"/>
    </row>
    <row r="481" spans="1:2" ht="15.75" x14ac:dyDescent="0.2">
      <c r="A481" s="14"/>
      <c r="B481" s="14"/>
    </row>
    <row r="482" spans="1:2" ht="15.75" x14ac:dyDescent="0.2">
      <c r="A482" s="14"/>
      <c r="B482" s="14"/>
    </row>
    <row r="483" spans="1:2" ht="15.75" x14ac:dyDescent="0.2">
      <c r="A483" s="14"/>
      <c r="B483" s="14"/>
    </row>
    <row r="484" spans="1:2" ht="15.75" x14ac:dyDescent="0.2">
      <c r="A484" s="14"/>
      <c r="B484" s="14"/>
    </row>
    <row r="485" spans="1:2" ht="15.75" x14ac:dyDescent="0.2">
      <c r="A485" s="14"/>
      <c r="B485" s="14"/>
    </row>
    <row r="486" spans="1:2" ht="15.75" x14ac:dyDescent="0.2">
      <c r="A486" s="14"/>
      <c r="B486" s="14"/>
    </row>
    <row r="487" spans="1:2" ht="15.75" x14ac:dyDescent="0.2">
      <c r="A487" s="14"/>
      <c r="B487" s="14"/>
    </row>
    <row r="488" spans="1:2" ht="15.75" x14ac:dyDescent="0.2">
      <c r="A488" s="14"/>
      <c r="B488" s="14"/>
    </row>
    <row r="489" spans="1:2" ht="15.75" x14ac:dyDescent="0.2">
      <c r="A489" s="14"/>
      <c r="B489" s="14"/>
    </row>
    <row r="490" spans="1:2" ht="15.75" x14ac:dyDescent="0.2">
      <c r="A490" s="14"/>
      <c r="B490" s="14"/>
    </row>
    <row r="491" spans="1:2" ht="15.75" x14ac:dyDescent="0.2">
      <c r="A491" s="14"/>
      <c r="B491" s="14"/>
    </row>
    <row r="492" spans="1:2" ht="15.75" x14ac:dyDescent="0.2">
      <c r="A492" s="14"/>
      <c r="B492" s="14"/>
    </row>
    <row r="493" spans="1:2" ht="15.75" x14ac:dyDescent="0.2">
      <c r="A493" s="14"/>
      <c r="B493" s="14"/>
    </row>
    <row r="494" spans="1:2" ht="15.75" x14ac:dyDescent="0.2">
      <c r="A494" s="14"/>
      <c r="B494" s="14"/>
    </row>
    <row r="495" spans="1:2" ht="15.75" x14ac:dyDescent="0.2">
      <c r="A495" s="14"/>
      <c r="B495" s="14"/>
    </row>
    <row r="496" spans="1:2" ht="15.75" x14ac:dyDescent="0.2">
      <c r="A496" s="14"/>
      <c r="B496" s="14"/>
    </row>
    <row r="497" spans="1:2" ht="15.75" x14ac:dyDescent="0.2">
      <c r="A497" s="14"/>
      <c r="B497" s="14"/>
    </row>
    <row r="498" spans="1:2" ht="15.75" x14ac:dyDescent="0.2">
      <c r="A498" s="14"/>
      <c r="B498" s="14"/>
    </row>
    <row r="499" spans="1:2" ht="15.75" x14ac:dyDescent="0.2">
      <c r="A499" s="14"/>
      <c r="B499" s="14"/>
    </row>
    <row r="500" spans="1:2" ht="15.75" x14ac:dyDescent="0.2">
      <c r="A500" s="14"/>
      <c r="B500" s="14"/>
    </row>
    <row r="501" spans="1:2" ht="15.75" x14ac:dyDescent="0.2">
      <c r="A501" s="14"/>
      <c r="B501" s="14"/>
    </row>
    <row r="502" spans="1:2" ht="15.75" x14ac:dyDescent="0.2">
      <c r="A502" s="14"/>
      <c r="B502" s="14"/>
    </row>
    <row r="503" spans="1:2" ht="15.75" x14ac:dyDescent="0.2">
      <c r="A503" s="14"/>
      <c r="B503" s="14"/>
    </row>
    <row r="504" spans="1:2" ht="15.75" x14ac:dyDescent="0.2">
      <c r="A504" s="14"/>
      <c r="B504" s="14"/>
    </row>
    <row r="505" spans="1:2" ht="15.75" x14ac:dyDescent="0.2">
      <c r="A505" s="14"/>
      <c r="B505" s="14"/>
    </row>
    <row r="506" spans="1:2" ht="15.75" x14ac:dyDescent="0.2">
      <c r="A506" s="14"/>
      <c r="B506" s="14"/>
    </row>
    <row r="507" spans="1:2" ht="15.75" x14ac:dyDescent="0.2">
      <c r="A507" s="14"/>
      <c r="B507" s="14"/>
    </row>
    <row r="508" spans="1:2" ht="15.75" x14ac:dyDescent="0.2">
      <c r="A508" s="14"/>
      <c r="B508" s="14"/>
    </row>
    <row r="509" spans="1:2" ht="15.75" x14ac:dyDescent="0.2">
      <c r="A509" s="14"/>
      <c r="B509" s="14"/>
    </row>
    <row r="510" spans="1:2" ht="15.75" x14ac:dyDescent="0.2">
      <c r="A510" s="14"/>
      <c r="B510" s="14"/>
    </row>
    <row r="511" spans="1:2" ht="15.75" x14ac:dyDescent="0.2">
      <c r="A511" s="14"/>
      <c r="B511" s="14"/>
    </row>
    <row r="512" spans="1:2" ht="15.75" x14ac:dyDescent="0.2">
      <c r="A512" s="14"/>
      <c r="B512" s="14"/>
    </row>
    <row r="513" spans="1:2" ht="15.75" x14ac:dyDescent="0.2">
      <c r="A513" s="14"/>
      <c r="B513" s="14"/>
    </row>
    <row r="514" spans="1:2" ht="15.75" x14ac:dyDescent="0.2">
      <c r="A514" s="14"/>
      <c r="B514" s="14"/>
    </row>
    <row r="515" spans="1:2" ht="15.75" x14ac:dyDescent="0.2">
      <c r="A515" s="14"/>
      <c r="B515" s="14"/>
    </row>
    <row r="516" spans="1:2" ht="15.75" x14ac:dyDescent="0.2">
      <c r="A516" s="14"/>
      <c r="B516" s="14"/>
    </row>
    <row r="517" spans="1:2" ht="15.75" x14ac:dyDescent="0.2">
      <c r="A517" s="14"/>
      <c r="B517" s="14"/>
    </row>
    <row r="518" spans="1:2" ht="15.75" x14ac:dyDescent="0.2">
      <c r="A518" s="14"/>
      <c r="B518" s="14"/>
    </row>
    <row r="519" spans="1:2" ht="15.75" x14ac:dyDescent="0.2">
      <c r="A519" s="14"/>
      <c r="B519" s="14"/>
    </row>
    <row r="520" spans="1:2" ht="15.75" x14ac:dyDescent="0.2">
      <c r="A520" s="14"/>
      <c r="B520" s="14"/>
    </row>
    <row r="521" spans="1:2" ht="15.75" x14ac:dyDescent="0.2">
      <c r="A521" s="14"/>
      <c r="B521" s="14"/>
    </row>
    <row r="522" spans="1:2" ht="15.75" x14ac:dyDescent="0.2">
      <c r="A522" s="14"/>
      <c r="B522" s="14"/>
    </row>
    <row r="523" spans="1:2" ht="15.75" x14ac:dyDescent="0.2">
      <c r="A523" s="14"/>
      <c r="B523" s="14"/>
    </row>
    <row r="524" spans="1:2" ht="15.75" x14ac:dyDescent="0.2">
      <c r="A524" s="14"/>
      <c r="B524" s="14"/>
    </row>
    <row r="525" spans="1:2" ht="15.75" x14ac:dyDescent="0.2">
      <c r="A525" s="14"/>
      <c r="B525" s="14"/>
    </row>
    <row r="526" spans="1:2" ht="15.75" x14ac:dyDescent="0.2">
      <c r="A526" s="14"/>
      <c r="B526" s="14"/>
    </row>
    <row r="527" spans="1:2" ht="15.75" x14ac:dyDescent="0.2">
      <c r="A527" s="14"/>
      <c r="B527" s="14"/>
    </row>
    <row r="528" spans="1:2" ht="15.75" x14ac:dyDescent="0.2">
      <c r="A528" s="14"/>
      <c r="B528" s="14"/>
    </row>
    <row r="529" spans="1:2" ht="15.75" x14ac:dyDescent="0.2">
      <c r="A529" s="14"/>
      <c r="B529" s="14"/>
    </row>
    <row r="530" spans="1:2" ht="15.75" x14ac:dyDescent="0.2">
      <c r="A530" s="14"/>
      <c r="B530" s="14"/>
    </row>
    <row r="531" spans="1:2" ht="15.75" x14ac:dyDescent="0.2">
      <c r="A531" s="14"/>
      <c r="B531" s="14"/>
    </row>
    <row r="532" spans="1:2" ht="15.75" x14ac:dyDescent="0.2">
      <c r="A532" s="14"/>
      <c r="B532" s="14"/>
    </row>
    <row r="533" spans="1:2" ht="15.75" x14ac:dyDescent="0.2">
      <c r="A533" s="14"/>
      <c r="B533" s="14"/>
    </row>
    <row r="534" spans="1:2" ht="15.75" x14ac:dyDescent="0.2">
      <c r="A534" s="14"/>
      <c r="B534" s="14"/>
    </row>
    <row r="535" spans="1:2" ht="15.75" x14ac:dyDescent="0.2">
      <c r="A535" s="14"/>
      <c r="B535" s="14"/>
    </row>
    <row r="536" spans="1:2" ht="15.75" x14ac:dyDescent="0.2">
      <c r="A536" s="14"/>
      <c r="B536" s="14"/>
    </row>
    <row r="537" spans="1:2" ht="15.75" x14ac:dyDescent="0.2">
      <c r="A537" s="14"/>
      <c r="B537" s="14"/>
    </row>
    <row r="538" spans="1:2" ht="15.75" x14ac:dyDescent="0.2">
      <c r="A538" s="14"/>
      <c r="B538" s="14"/>
    </row>
    <row r="539" spans="1:2" ht="15.75" x14ac:dyDescent="0.2">
      <c r="A539" s="14"/>
      <c r="B539" s="14"/>
    </row>
    <row r="540" spans="1:2" ht="15.75" x14ac:dyDescent="0.2">
      <c r="A540" s="14"/>
      <c r="B540" s="14"/>
    </row>
    <row r="541" spans="1:2" ht="15.75" x14ac:dyDescent="0.2">
      <c r="A541" s="14"/>
      <c r="B541" s="14"/>
    </row>
    <row r="542" spans="1:2" ht="15.75" x14ac:dyDescent="0.2">
      <c r="A542" s="14"/>
      <c r="B542" s="14"/>
    </row>
    <row r="543" spans="1:2" ht="15.75" x14ac:dyDescent="0.2">
      <c r="A543" s="14"/>
      <c r="B543" s="14"/>
    </row>
    <row r="544" spans="1:2" ht="15.75" x14ac:dyDescent="0.2">
      <c r="A544" s="14"/>
      <c r="B544" s="14"/>
    </row>
    <row r="545" spans="1:2" ht="15.75" x14ac:dyDescent="0.2">
      <c r="A545" s="14"/>
      <c r="B545" s="14"/>
    </row>
    <row r="546" spans="1:2" ht="15.75" x14ac:dyDescent="0.2">
      <c r="A546" s="14"/>
      <c r="B546" s="14"/>
    </row>
    <row r="547" spans="1:2" ht="15.75" x14ac:dyDescent="0.2">
      <c r="A547" s="14"/>
      <c r="B547" s="14"/>
    </row>
    <row r="548" spans="1:2" ht="15.75" x14ac:dyDescent="0.2">
      <c r="A548" s="14"/>
      <c r="B548" s="14"/>
    </row>
    <row r="549" spans="1:2" ht="15.75" x14ac:dyDescent="0.2">
      <c r="A549" s="14"/>
      <c r="B549" s="14"/>
    </row>
    <row r="550" spans="1:2" ht="15.75" x14ac:dyDescent="0.2">
      <c r="A550" s="14"/>
      <c r="B550" s="14"/>
    </row>
    <row r="551" spans="1:2" ht="15.75" x14ac:dyDescent="0.2">
      <c r="A551" s="14"/>
      <c r="B551" s="14"/>
    </row>
    <row r="552" spans="1:2" ht="15.75" x14ac:dyDescent="0.2">
      <c r="A552" s="14"/>
      <c r="B552" s="14"/>
    </row>
    <row r="553" spans="1:2" ht="15.75" x14ac:dyDescent="0.2">
      <c r="A553" s="14"/>
      <c r="B553" s="14"/>
    </row>
    <row r="554" spans="1:2" ht="15.75" x14ac:dyDescent="0.2">
      <c r="A554" s="14"/>
      <c r="B554" s="14"/>
    </row>
    <row r="555" spans="1:2" ht="15.75" x14ac:dyDescent="0.2">
      <c r="A555" s="14"/>
      <c r="B555" s="14"/>
    </row>
    <row r="556" spans="1:2" ht="15.75" x14ac:dyDescent="0.2">
      <c r="A556" s="14"/>
      <c r="B556" s="14"/>
    </row>
    <row r="557" spans="1:2" ht="15.75" x14ac:dyDescent="0.2">
      <c r="A557" s="14"/>
      <c r="B557" s="14"/>
    </row>
    <row r="558" spans="1:2" ht="15.75" x14ac:dyDescent="0.2">
      <c r="A558" s="14"/>
      <c r="B558" s="14"/>
    </row>
    <row r="559" spans="1:2" ht="15.75" x14ac:dyDescent="0.2">
      <c r="A559" s="14"/>
      <c r="B559" s="14"/>
    </row>
    <row r="560" spans="1:2" ht="15.75" x14ac:dyDescent="0.2">
      <c r="A560" s="14"/>
      <c r="B560" s="14"/>
    </row>
    <row r="561" spans="1:2" ht="15.75" x14ac:dyDescent="0.2">
      <c r="A561" s="14"/>
      <c r="B561" s="14"/>
    </row>
    <row r="562" spans="1:2" ht="15.75" x14ac:dyDescent="0.2">
      <c r="A562" s="14"/>
      <c r="B562" s="14"/>
    </row>
    <row r="563" spans="1:2" ht="15.75" x14ac:dyDescent="0.2">
      <c r="A563" s="14"/>
      <c r="B563" s="14"/>
    </row>
    <row r="564" spans="1:2" ht="15.75" x14ac:dyDescent="0.2">
      <c r="A564" s="14"/>
      <c r="B564" s="14"/>
    </row>
    <row r="565" spans="1:2" ht="15.75" x14ac:dyDescent="0.2">
      <c r="A565" s="14"/>
      <c r="B565" s="14"/>
    </row>
    <row r="566" spans="1:2" ht="15.75" x14ac:dyDescent="0.2">
      <c r="A566" s="14"/>
      <c r="B566" s="14"/>
    </row>
    <row r="567" spans="1:2" ht="15.75" x14ac:dyDescent="0.2">
      <c r="A567" s="14"/>
      <c r="B567" s="14"/>
    </row>
    <row r="568" spans="1:2" ht="15.75" x14ac:dyDescent="0.2">
      <c r="A568" s="14"/>
      <c r="B568" s="14"/>
    </row>
    <row r="569" spans="1:2" ht="15.75" x14ac:dyDescent="0.2">
      <c r="A569" s="14"/>
      <c r="B569" s="14"/>
    </row>
    <row r="570" spans="1:2" ht="15.75" x14ac:dyDescent="0.2">
      <c r="A570" s="14"/>
      <c r="B570" s="14"/>
    </row>
    <row r="571" spans="1:2" ht="15.75" x14ac:dyDescent="0.2">
      <c r="A571" s="14"/>
      <c r="B571" s="14"/>
    </row>
    <row r="572" spans="1:2" ht="15.75" x14ac:dyDescent="0.2">
      <c r="A572" s="14"/>
      <c r="B572" s="14"/>
    </row>
    <row r="573" spans="1:2" ht="15.75" x14ac:dyDescent="0.2">
      <c r="A573" s="14"/>
      <c r="B573" s="14"/>
    </row>
    <row r="574" spans="1:2" ht="15.75" x14ac:dyDescent="0.2">
      <c r="A574" s="14"/>
      <c r="B574" s="14"/>
    </row>
    <row r="575" spans="1:2" ht="15.75" x14ac:dyDescent="0.2">
      <c r="A575" s="14"/>
      <c r="B575" s="14"/>
    </row>
    <row r="576" spans="1:2" ht="15.75" x14ac:dyDescent="0.2">
      <c r="A576" s="14"/>
      <c r="B576" s="14"/>
    </row>
    <row r="577" spans="1:2" ht="15.75" x14ac:dyDescent="0.2">
      <c r="A577" s="14"/>
      <c r="B577" s="14"/>
    </row>
    <row r="578" spans="1:2" ht="15.75" x14ac:dyDescent="0.2">
      <c r="A578" s="14"/>
      <c r="B578" s="14"/>
    </row>
    <row r="579" spans="1:2" ht="15.75" x14ac:dyDescent="0.2">
      <c r="A579" s="14"/>
      <c r="B579" s="14"/>
    </row>
    <row r="580" spans="1:2" ht="15.75" x14ac:dyDescent="0.2">
      <c r="A580" s="14"/>
      <c r="B580" s="14"/>
    </row>
    <row r="581" spans="1:2" ht="15.75" x14ac:dyDescent="0.2">
      <c r="A581" s="14"/>
      <c r="B581" s="14"/>
    </row>
    <row r="582" spans="1:2" ht="15.75" x14ac:dyDescent="0.2">
      <c r="A582" s="14"/>
      <c r="B582" s="14"/>
    </row>
    <row r="583" spans="1:2" ht="15.75" x14ac:dyDescent="0.2">
      <c r="A583" s="14"/>
      <c r="B583" s="14"/>
    </row>
    <row r="584" spans="1:2" ht="15.75" x14ac:dyDescent="0.2">
      <c r="A584" s="14"/>
      <c r="B584" s="14"/>
    </row>
    <row r="585" spans="1:2" ht="15.75" x14ac:dyDescent="0.2">
      <c r="A585" s="14"/>
      <c r="B585" s="14"/>
    </row>
    <row r="586" spans="1:2" ht="15.75" x14ac:dyDescent="0.2">
      <c r="A586" s="14"/>
      <c r="B586" s="14"/>
    </row>
    <row r="587" spans="1:2" ht="15.75" x14ac:dyDescent="0.2">
      <c r="A587" s="14"/>
      <c r="B587" s="14"/>
    </row>
    <row r="588" spans="1:2" ht="15.75" x14ac:dyDescent="0.2">
      <c r="A588" s="14"/>
      <c r="B588" s="14"/>
    </row>
    <row r="589" spans="1:2" ht="15.75" x14ac:dyDescent="0.2">
      <c r="A589" s="14"/>
      <c r="B589" s="14"/>
    </row>
    <row r="590" spans="1:2" ht="15.75" x14ac:dyDescent="0.2">
      <c r="A590" s="14"/>
      <c r="B590" s="14"/>
    </row>
    <row r="591" spans="1:2" ht="15.75" x14ac:dyDescent="0.2">
      <c r="A591" s="14"/>
      <c r="B591" s="14"/>
    </row>
    <row r="592" spans="1:2" ht="15.75" x14ac:dyDescent="0.2">
      <c r="A592" s="14"/>
      <c r="B592" s="14"/>
    </row>
    <row r="593" spans="1:2" ht="15.75" x14ac:dyDescent="0.2">
      <c r="A593" s="14"/>
      <c r="B593" s="14"/>
    </row>
    <row r="594" spans="1:2" ht="15.75" x14ac:dyDescent="0.2">
      <c r="A594" s="14"/>
      <c r="B594" s="14"/>
    </row>
    <row r="595" spans="1:2" ht="15.75" x14ac:dyDescent="0.2">
      <c r="A595" s="14"/>
      <c r="B595" s="14"/>
    </row>
    <row r="596" spans="1:2" ht="15.75" x14ac:dyDescent="0.2">
      <c r="A596" s="14"/>
      <c r="B596" s="14"/>
    </row>
    <row r="597" spans="1:2" ht="15.75" x14ac:dyDescent="0.2">
      <c r="A597" s="14"/>
      <c r="B597" s="14"/>
    </row>
    <row r="598" spans="1:2" ht="15.75" x14ac:dyDescent="0.2">
      <c r="A598" s="14"/>
      <c r="B598" s="14"/>
    </row>
    <row r="599" spans="1:2" ht="15.75" x14ac:dyDescent="0.2">
      <c r="A599" s="14"/>
      <c r="B599" s="14"/>
    </row>
    <row r="600" spans="1:2" ht="15.75" x14ac:dyDescent="0.2">
      <c r="A600" s="14"/>
      <c r="B600" s="14"/>
    </row>
    <row r="601" spans="1:2" ht="15.75" x14ac:dyDescent="0.2">
      <c r="A601" s="14"/>
      <c r="B601" s="14"/>
    </row>
    <row r="602" spans="1:2" ht="15.75" x14ac:dyDescent="0.2">
      <c r="A602" s="14"/>
      <c r="B602" s="14"/>
    </row>
    <row r="603" spans="1:2" ht="15.75" x14ac:dyDescent="0.2">
      <c r="A603" s="14"/>
      <c r="B603" s="14"/>
    </row>
    <row r="604" spans="1:2" ht="15.75" x14ac:dyDescent="0.2">
      <c r="A604" s="14"/>
      <c r="B604" s="14"/>
    </row>
    <row r="605" spans="1:2" ht="15.75" x14ac:dyDescent="0.2">
      <c r="A605" s="14"/>
      <c r="B605" s="14"/>
    </row>
    <row r="606" spans="1:2" ht="15.75" x14ac:dyDescent="0.2">
      <c r="A606" s="14"/>
      <c r="B606" s="14"/>
    </row>
    <row r="607" spans="1:2" ht="15.75" x14ac:dyDescent="0.2">
      <c r="A607" s="14"/>
      <c r="B607" s="14"/>
    </row>
    <row r="608" spans="1:2" ht="15.75" x14ac:dyDescent="0.2">
      <c r="A608" s="14"/>
      <c r="B608" s="14"/>
    </row>
    <row r="609" spans="1:2" ht="15.75" x14ac:dyDescent="0.2">
      <c r="A609" s="14"/>
      <c r="B609" s="14"/>
    </row>
    <row r="610" spans="1:2" ht="15.75" x14ac:dyDescent="0.2">
      <c r="A610" s="14"/>
      <c r="B610" s="14"/>
    </row>
    <row r="611" spans="1:2" ht="15.75" x14ac:dyDescent="0.2">
      <c r="A611" s="14"/>
      <c r="B611" s="14"/>
    </row>
    <row r="612" spans="1:2" ht="15.75" x14ac:dyDescent="0.2">
      <c r="A612" s="14"/>
      <c r="B612" s="14"/>
    </row>
    <row r="613" spans="1:2" ht="15.75" x14ac:dyDescent="0.2">
      <c r="A613" s="14"/>
      <c r="B613" s="14"/>
    </row>
    <row r="614" spans="1:2" ht="15.75" x14ac:dyDescent="0.2">
      <c r="A614" s="14"/>
      <c r="B614" s="14"/>
    </row>
    <row r="615" spans="1:2" ht="15.75" x14ac:dyDescent="0.2">
      <c r="A615" s="14"/>
      <c r="B615" s="14"/>
    </row>
    <row r="616" spans="1:2" ht="15.75" x14ac:dyDescent="0.2">
      <c r="A616" s="14"/>
      <c r="B616" s="14"/>
    </row>
    <row r="617" spans="1:2" ht="15.75" x14ac:dyDescent="0.2">
      <c r="A617" s="14"/>
      <c r="B617" s="14"/>
    </row>
    <row r="618" spans="1:2" ht="15.75" x14ac:dyDescent="0.2">
      <c r="A618" s="14"/>
      <c r="B618" s="14"/>
    </row>
    <row r="619" spans="1:2" ht="15.75" x14ac:dyDescent="0.2">
      <c r="A619" s="14"/>
      <c r="B619" s="14"/>
    </row>
    <row r="620" spans="1:2" ht="15.75" x14ac:dyDescent="0.2">
      <c r="A620" s="14"/>
      <c r="B620" s="14"/>
    </row>
    <row r="621" spans="1:2" ht="15.75" x14ac:dyDescent="0.2">
      <c r="A621" s="14"/>
      <c r="B621" s="14"/>
    </row>
    <row r="622" spans="1:2" ht="15.75" x14ac:dyDescent="0.2">
      <c r="A622" s="14"/>
      <c r="B622" s="14"/>
    </row>
    <row r="623" spans="1:2" ht="15.75" x14ac:dyDescent="0.2">
      <c r="A623" s="14"/>
      <c r="B623" s="14"/>
    </row>
    <row r="624" spans="1:2" ht="15.75" x14ac:dyDescent="0.2">
      <c r="A624" s="14"/>
      <c r="B624" s="14"/>
    </row>
    <row r="625" spans="1:2" ht="15.75" x14ac:dyDescent="0.2">
      <c r="A625" s="14"/>
      <c r="B625" s="14"/>
    </row>
    <row r="626" spans="1:2" ht="15.75" x14ac:dyDescent="0.2">
      <c r="A626" s="14"/>
      <c r="B626" s="14"/>
    </row>
    <row r="627" spans="1:2" ht="15.75" x14ac:dyDescent="0.2">
      <c r="A627" s="14"/>
      <c r="B627" s="14"/>
    </row>
    <row r="628" spans="1:2" ht="15.75" x14ac:dyDescent="0.2">
      <c r="A628" s="14"/>
      <c r="B628" s="14"/>
    </row>
    <row r="629" spans="1:2" ht="15.75" x14ac:dyDescent="0.2">
      <c r="A629" s="14"/>
      <c r="B629" s="14"/>
    </row>
    <row r="630" spans="1:2" ht="15.75" x14ac:dyDescent="0.2">
      <c r="A630" s="14"/>
      <c r="B630" s="14"/>
    </row>
    <row r="631" spans="1:2" ht="15.75" x14ac:dyDescent="0.2">
      <c r="A631" s="14"/>
      <c r="B631" s="14"/>
    </row>
    <row r="632" spans="1:2" ht="15.75" x14ac:dyDescent="0.2">
      <c r="A632" s="14"/>
      <c r="B632" s="14"/>
    </row>
    <row r="633" spans="1:2" ht="15.75" x14ac:dyDescent="0.2">
      <c r="A633" s="14"/>
      <c r="B633" s="14"/>
    </row>
    <row r="634" spans="1:2" ht="15.75" x14ac:dyDescent="0.2">
      <c r="A634" s="14"/>
      <c r="B634" s="14"/>
    </row>
    <row r="635" spans="1:2" ht="15.75" x14ac:dyDescent="0.2">
      <c r="A635" s="14"/>
      <c r="B635" s="14"/>
    </row>
    <row r="636" spans="1:2" ht="15.75" x14ac:dyDescent="0.2">
      <c r="A636" s="14"/>
      <c r="B636" s="14"/>
    </row>
    <row r="637" spans="1:2" ht="15.75" x14ac:dyDescent="0.2">
      <c r="A637" s="14"/>
      <c r="B637" s="14"/>
    </row>
    <row r="638" spans="1:2" ht="15.75" x14ac:dyDescent="0.2">
      <c r="A638" s="14"/>
      <c r="B638" s="14"/>
    </row>
    <row r="639" spans="1:2" ht="15.75" x14ac:dyDescent="0.2">
      <c r="A639" s="14"/>
      <c r="B639" s="14"/>
    </row>
    <row r="640" spans="1:2" ht="15.75" x14ac:dyDescent="0.2">
      <c r="A640" s="14"/>
      <c r="B640" s="14"/>
    </row>
    <row r="641" spans="1:2" ht="15.75" x14ac:dyDescent="0.2">
      <c r="A641" s="14"/>
      <c r="B641" s="14"/>
    </row>
    <row r="642" spans="1:2" ht="15.75" x14ac:dyDescent="0.2">
      <c r="A642" s="14"/>
      <c r="B642" s="14"/>
    </row>
    <row r="643" spans="1:2" ht="15.75" x14ac:dyDescent="0.2">
      <c r="A643" s="14"/>
      <c r="B643" s="14"/>
    </row>
    <row r="644" spans="1:2" ht="15.75" x14ac:dyDescent="0.2">
      <c r="A644" s="14"/>
      <c r="B644" s="14"/>
    </row>
    <row r="645" spans="1:2" ht="15.75" x14ac:dyDescent="0.2">
      <c r="A645" s="14"/>
      <c r="B645" s="14"/>
    </row>
    <row r="646" spans="1:2" ht="15.75" x14ac:dyDescent="0.2">
      <c r="A646" s="14"/>
      <c r="B646" s="14"/>
    </row>
    <row r="647" spans="1:2" ht="15.75" x14ac:dyDescent="0.2">
      <c r="A647" s="14"/>
      <c r="B647" s="14"/>
    </row>
    <row r="648" spans="1:2" ht="15.75" x14ac:dyDescent="0.2">
      <c r="A648" s="14"/>
      <c r="B648" s="14"/>
    </row>
    <row r="649" spans="1:2" ht="15.75" x14ac:dyDescent="0.2">
      <c r="A649" s="14"/>
      <c r="B649" s="14"/>
    </row>
    <row r="650" spans="1:2" ht="15.75" x14ac:dyDescent="0.2">
      <c r="A650" s="14"/>
      <c r="B650" s="14"/>
    </row>
    <row r="651" spans="1:2" ht="15.75" x14ac:dyDescent="0.2">
      <c r="A651" s="14"/>
      <c r="B651" s="14"/>
    </row>
    <row r="652" spans="1:2" ht="15.75" x14ac:dyDescent="0.2">
      <c r="A652" s="14"/>
      <c r="B652" s="14"/>
    </row>
    <row r="653" spans="1:2" ht="15.75" x14ac:dyDescent="0.2">
      <c r="A653" s="14"/>
      <c r="B653" s="14"/>
    </row>
    <row r="654" spans="1:2" ht="15.75" x14ac:dyDescent="0.2">
      <c r="A654" s="14"/>
      <c r="B654" s="14"/>
    </row>
    <row r="655" spans="1:2" ht="15.75" x14ac:dyDescent="0.2">
      <c r="A655" s="14"/>
      <c r="B655" s="14"/>
    </row>
    <row r="656" spans="1:2" ht="15.75" x14ac:dyDescent="0.2">
      <c r="A656" s="14"/>
      <c r="B656" s="14"/>
    </row>
    <row r="657" spans="1:2" ht="15.75" x14ac:dyDescent="0.2">
      <c r="A657" s="14"/>
      <c r="B657" s="14"/>
    </row>
    <row r="658" spans="1:2" ht="15.75" x14ac:dyDescent="0.2">
      <c r="A658" s="14"/>
      <c r="B658" s="14"/>
    </row>
    <row r="659" spans="1:2" ht="15.75" x14ac:dyDescent="0.2">
      <c r="A659" s="14"/>
      <c r="B659" s="14"/>
    </row>
    <row r="660" spans="1:2" ht="15.75" x14ac:dyDescent="0.2">
      <c r="A660" s="14"/>
      <c r="B660" s="14"/>
    </row>
    <row r="661" spans="1:2" ht="15.75" x14ac:dyDescent="0.2">
      <c r="A661" s="14"/>
      <c r="B661" s="14"/>
    </row>
    <row r="662" spans="1:2" ht="15.75" x14ac:dyDescent="0.2">
      <c r="A662" s="14"/>
      <c r="B662" s="14"/>
    </row>
    <row r="663" spans="1:2" ht="15.75" x14ac:dyDescent="0.2">
      <c r="A663" s="14"/>
      <c r="B663" s="14"/>
    </row>
    <row r="664" spans="1:2" ht="15.75" x14ac:dyDescent="0.2">
      <c r="A664" s="14"/>
      <c r="B664" s="14"/>
    </row>
    <row r="665" spans="1:2" ht="15.75" x14ac:dyDescent="0.2">
      <c r="A665" s="14"/>
      <c r="B665" s="14"/>
    </row>
    <row r="666" spans="1:2" ht="15.75" x14ac:dyDescent="0.2">
      <c r="A666" s="14"/>
      <c r="B666" s="14"/>
    </row>
    <row r="667" spans="1:2" ht="15.75" x14ac:dyDescent="0.2">
      <c r="A667" s="14"/>
      <c r="B667" s="14"/>
    </row>
    <row r="668" spans="1:2" ht="15.75" x14ac:dyDescent="0.2">
      <c r="A668" s="14"/>
      <c r="B668" s="14"/>
    </row>
    <row r="669" spans="1:2" ht="15.75" x14ac:dyDescent="0.2">
      <c r="A669" s="14"/>
      <c r="B669" s="14"/>
    </row>
    <row r="670" spans="1:2" ht="15.75" x14ac:dyDescent="0.2">
      <c r="A670" s="14"/>
      <c r="B670" s="14"/>
    </row>
    <row r="671" spans="1:2" ht="15.75" x14ac:dyDescent="0.2">
      <c r="A671" s="14"/>
      <c r="B671" s="14"/>
    </row>
    <row r="672" spans="1:2" ht="15.75" x14ac:dyDescent="0.2">
      <c r="A672" s="14"/>
      <c r="B672" s="14"/>
    </row>
    <row r="673" spans="1:2" ht="15.75" x14ac:dyDescent="0.2">
      <c r="A673" s="14"/>
      <c r="B673" s="14"/>
    </row>
    <row r="674" spans="1:2" ht="15.75" x14ac:dyDescent="0.2">
      <c r="A674" s="14"/>
      <c r="B674" s="14"/>
    </row>
    <row r="675" spans="1:2" ht="15.75" x14ac:dyDescent="0.2">
      <c r="A675" s="14"/>
      <c r="B675" s="14"/>
    </row>
    <row r="676" spans="1:2" ht="15.75" x14ac:dyDescent="0.2">
      <c r="A676" s="14"/>
      <c r="B676" s="14"/>
    </row>
    <row r="677" spans="1:2" ht="15.75" x14ac:dyDescent="0.2">
      <c r="A677" s="14"/>
      <c r="B677" s="14"/>
    </row>
    <row r="678" spans="1:2" ht="15.75" x14ac:dyDescent="0.2">
      <c r="A678" s="14"/>
      <c r="B678" s="14"/>
    </row>
    <row r="679" spans="1:2" ht="15.75" x14ac:dyDescent="0.2">
      <c r="A679" s="14"/>
      <c r="B679" s="14"/>
    </row>
    <row r="680" spans="1:2" ht="15.75" x14ac:dyDescent="0.2">
      <c r="A680" s="14"/>
      <c r="B680" s="14"/>
    </row>
    <row r="681" spans="1:2" ht="15.75" x14ac:dyDescent="0.2">
      <c r="A681" s="14"/>
      <c r="B681" s="14"/>
    </row>
    <row r="682" spans="1:2" ht="15.75" x14ac:dyDescent="0.2">
      <c r="A682" s="14"/>
      <c r="B682" s="14"/>
    </row>
    <row r="683" spans="1:2" ht="15.75" x14ac:dyDescent="0.2">
      <c r="A683" s="14"/>
      <c r="B683" s="14"/>
    </row>
    <row r="684" spans="1:2" ht="15.75" x14ac:dyDescent="0.2">
      <c r="A684" s="14"/>
      <c r="B684" s="14"/>
    </row>
    <row r="685" spans="1:2" ht="15.75" x14ac:dyDescent="0.2">
      <c r="A685" s="14"/>
      <c r="B685" s="14"/>
    </row>
    <row r="686" spans="1:2" ht="15.75" x14ac:dyDescent="0.2">
      <c r="A686" s="14"/>
      <c r="B686" s="14"/>
    </row>
    <row r="687" spans="1:2" ht="15.75" x14ac:dyDescent="0.2">
      <c r="A687" s="14"/>
      <c r="B687" s="14"/>
    </row>
    <row r="688" spans="1:2" ht="15.75" x14ac:dyDescent="0.2">
      <c r="A688" s="14"/>
      <c r="B688" s="14"/>
    </row>
    <row r="689" spans="1:2" ht="15.75" x14ac:dyDescent="0.2">
      <c r="A689" s="14"/>
      <c r="B689" s="14"/>
    </row>
    <row r="690" spans="1:2" ht="15.75" x14ac:dyDescent="0.2">
      <c r="A690" s="14"/>
      <c r="B690" s="14"/>
    </row>
    <row r="691" spans="1:2" ht="15.75" x14ac:dyDescent="0.2">
      <c r="A691" s="14"/>
      <c r="B691" s="14"/>
    </row>
    <row r="692" spans="1:2" ht="15.75" x14ac:dyDescent="0.2">
      <c r="A692" s="14"/>
      <c r="B692" s="14"/>
    </row>
    <row r="693" spans="1:2" ht="15.75" x14ac:dyDescent="0.2">
      <c r="A693" s="14"/>
      <c r="B693" s="14"/>
    </row>
    <row r="694" spans="1:2" ht="15.75" x14ac:dyDescent="0.2">
      <c r="A694" s="14"/>
      <c r="B694" s="14"/>
    </row>
    <row r="695" spans="1:2" ht="15.75" x14ac:dyDescent="0.2">
      <c r="A695" s="14"/>
      <c r="B695" s="14"/>
    </row>
    <row r="696" spans="1:2" ht="15.75" x14ac:dyDescent="0.2">
      <c r="A696" s="14"/>
      <c r="B696" s="14"/>
    </row>
    <row r="697" spans="1:2" ht="15.75" x14ac:dyDescent="0.2">
      <c r="A697" s="14"/>
      <c r="B697" s="14"/>
    </row>
    <row r="698" spans="1:2" ht="15.75" x14ac:dyDescent="0.2">
      <c r="A698" s="14"/>
      <c r="B698" s="14"/>
    </row>
    <row r="699" spans="1:2" ht="15.75" x14ac:dyDescent="0.2">
      <c r="A699" s="14"/>
      <c r="B699" s="14"/>
    </row>
    <row r="700" spans="1:2" ht="15.75" x14ac:dyDescent="0.2">
      <c r="A700" s="14"/>
      <c r="B700" s="14"/>
    </row>
    <row r="701" spans="1:2" ht="15.75" x14ac:dyDescent="0.2">
      <c r="A701" s="14"/>
      <c r="B701" s="14"/>
    </row>
    <row r="702" spans="1:2" ht="15.75" x14ac:dyDescent="0.2">
      <c r="A702" s="14"/>
      <c r="B702" s="14"/>
    </row>
    <row r="703" spans="1:2" ht="15.75" x14ac:dyDescent="0.2">
      <c r="A703" s="14"/>
      <c r="B703" s="14"/>
    </row>
    <row r="704" spans="1:2" ht="15.75" x14ac:dyDescent="0.2">
      <c r="A704" s="14"/>
      <c r="B704" s="14"/>
    </row>
    <row r="705" spans="1:2" ht="15.75" x14ac:dyDescent="0.2">
      <c r="A705" s="14"/>
      <c r="B705" s="14"/>
    </row>
    <row r="706" spans="1:2" ht="15.75" x14ac:dyDescent="0.2">
      <c r="A706" s="14"/>
      <c r="B706" s="14"/>
    </row>
    <row r="707" spans="1:2" ht="15.75" x14ac:dyDescent="0.2">
      <c r="A707" s="14"/>
      <c r="B707" s="14"/>
    </row>
    <row r="708" spans="1:2" ht="15.75" x14ac:dyDescent="0.2">
      <c r="A708" s="14"/>
      <c r="B708" s="14"/>
    </row>
    <row r="709" spans="1:2" ht="15.75" x14ac:dyDescent="0.2">
      <c r="A709" s="14"/>
      <c r="B709" s="14"/>
    </row>
    <row r="710" spans="1:2" ht="15.75" x14ac:dyDescent="0.2">
      <c r="A710" s="14"/>
      <c r="B710" s="14"/>
    </row>
    <row r="711" spans="1:2" ht="15.75" x14ac:dyDescent="0.2">
      <c r="A711" s="14"/>
      <c r="B711" s="14"/>
    </row>
    <row r="712" spans="1:2" ht="15.75" x14ac:dyDescent="0.2">
      <c r="A712" s="14"/>
      <c r="B712" s="14"/>
    </row>
    <row r="713" spans="1:2" ht="15.75" x14ac:dyDescent="0.2">
      <c r="A713" s="14"/>
      <c r="B713" s="14"/>
    </row>
    <row r="714" spans="1:2" ht="15.75" x14ac:dyDescent="0.2">
      <c r="A714" s="14"/>
      <c r="B714" s="14"/>
    </row>
    <row r="715" spans="1:2" ht="15.75" x14ac:dyDescent="0.2">
      <c r="A715" s="14"/>
      <c r="B715" s="14"/>
    </row>
    <row r="716" spans="1:2" ht="15.75" x14ac:dyDescent="0.2">
      <c r="A716" s="14"/>
      <c r="B716" s="14"/>
    </row>
    <row r="717" spans="1:2" ht="15.75" x14ac:dyDescent="0.2">
      <c r="A717" s="14"/>
      <c r="B717" s="14"/>
    </row>
    <row r="718" spans="1:2" ht="15.75" x14ac:dyDescent="0.2">
      <c r="A718" s="14"/>
      <c r="B718" s="14"/>
    </row>
    <row r="719" spans="1:2" ht="15.75" x14ac:dyDescent="0.2">
      <c r="A719" s="14"/>
      <c r="B719" s="14"/>
    </row>
    <row r="720" spans="1:2" ht="15.75" x14ac:dyDescent="0.2">
      <c r="A720" s="14"/>
      <c r="B720" s="14"/>
    </row>
    <row r="721" spans="1:2" ht="15.75" x14ac:dyDescent="0.2">
      <c r="A721" s="14"/>
      <c r="B721" s="14"/>
    </row>
    <row r="722" spans="1:2" ht="15.75" x14ac:dyDescent="0.2">
      <c r="A722" s="14"/>
      <c r="B722" s="14"/>
    </row>
    <row r="723" spans="1:2" ht="15.75" x14ac:dyDescent="0.2">
      <c r="A723" s="14"/>
      <c r="B723" s="14"/>
    </row>
    <row r="724" spans="1:2" ht="15.75" x14ac:dyDescent="0.2">
      <c r="A724" s="14"/>
      <c r="B724" s="14"/>
    </row>
    <row r="725" spans="1:2" ht="15.75" x14ac:dyDescent="0.2">
      <c r="A725" s="14"/>
      <c r="B725" s="14"/>
    </row>
    <row r="726" spans="1:2" ht="15.75" x14ac:dyDescent="0.2">
      <c r="A726" s="14"/>
      <c r="B726" s="14"/>
    </row>
    <row r="727" spans="1:2" ht="15.75" x14ac:dyDescent="0.2">
      <c r="A727" s="14"/>
      <c r="B727" s="14"/>
    </row>
    <row r="728" spans="1:2" ht="15.75" x14ac:dyDescent="0.2">
      <c r="A728" s="14"/>
      <c r="B728" s="14"/>
    </row>
    <row r="729" spans="1:2" ht="15.75" x14ac:dyDescent="0.2">
      <c r="A729" s="14"/>
      <c r="B729" s="14"/>
    </row>
    <row r="730" spans="1:2" ht="15.75" x14ac:dyDescent="0.2">
      <c r="A730" s="14"/>
      <c r="B730" s="14"/>
    </row>
    <row r="731" spans="1:2" ht="15.75" x14ac:dyDescent="0.2">
      <c r="A731" s="14"/>
      <c r="B731" s="14"/>
    </row>
    <row r="732" spans="1:2" ht="15.75" x14ac:dyDescent="0.2">
      <c r="A732" s="14"/>
      <c r="B732" s="14"/>
    </row>
    <row r="733" spans="1:2" ht="15.75" x14ac:dyDescent="0.2">
      <c r="A733" s="14"/>
      <c r="B733" s="14"/>
    </row>
    <row r="734" spans="1:2" ht="15.75" x14ac:dyDescent="0.2">
      <c r="A734" s="14"/>
      <c r="B734" s="14"/>
    </row>
    <row r="735" spans="1:2" ht="15.75" x14ac:dyDescent="0.2">
      <c r="A735" s="14"/>
      <c r="B735" s="14"/>
    </row>
    <row r="736" spans="1:2" ht="15.75" x14ac:dyDescent="0.2">
      <c r="A736" s="14"/>
      <c r="B736" s="14"/>
    </row>
    <row r="737" spans="1:2" ht="15.75" x14ac:dyDescent="0.2">
      <c r="A737" s="14"/>
      <c r="B737" s="14"/>
    </row>
    <row r="738" spans="1:2" ht="15.75" x14ac:dyDescent="0.2">
      <c r="A738" s="14"/>
      <c r="B738" s="14"/>
    </row>
    <row r="739" spans="1:2" ht="15.75" x14ac:dyDescent="0.2">
      <c r="A739" s="14"/>
      <c r="B739" s="14"/>
    </row>
    <row r="740" spans="1:2" ht="15.75" x14ac:dyDescent="0.2">
      <c r="A740" s="14"/>
      <c r="B740" s="14"/>
    </row>
    <row r="741" spans="1:2" ht="15.75" x14ac:dyDescent="0.2">
      <c r="A741" s="14"/>
      <c r="B741" s="14"/>
    </row>
    <row r="742" spans="1:2" ht="15.75" x14ac:dyDescent="0.2">
      <c r="A742" s="14"/>
      <c r="B742" s="14"/>
    </row>
    <row r="743" spans="1:2" ht="15.75" x14ac:dyDescent="0.2">
      <c r="A743" s="14"/>
      <c r="B743" s="14"/>
    </row>
    <row r="744" spans="1:2" ht="15.75" x14ac:dyDescent="0.2">
      <c r="A744" s="14"/>
      <c r="B744" s="14"/>
    </row>
    <row r="745" spans="1:2" ht="15.75" x14ac:dyDescent="0.2">
      <c r="A745" s="14"/>
      <c r="B745" s="14"/>
    </row>
    <row r="746" spans="1:2" ht="15.75" x14ac:dyDescent="0.2">
      <c r="A746" s="14"/>
      <c r="B746" s="14"/>
    </row>
    <row r="747" spans="1:2" ht="15.75" x14ac:dyDescent="0.2">
      <c r="A747" s="14"/>
      <c r="B747" s="14"/>
    </row>
    <row r="748" spans="1:2" ht="15.75" x14ac:dyDescent="0.2">
      <c r="A748" s="14"/>
      <c r="B748" s="14"/>
    </row>
    <row r="749" spans="1:2" ht="15.75" x14ac:dyDescent="0.2">
      <c r="A749" s="14"/>
      <c r="B749" s="14"/>
    </row>
    <row r="750" spans="1:2" ht="15.75" x14ac:dyDescent="0.2">
      <c r="A750" s="14"/>
      <c r="B750" s="14"/>
    </row>
    <row r="751" spans="1:2" ht="15.75" x14ac:dyDescent="0.2">
      <c r="A751" s="14"/>
      <c r="B751" s="14"/>
    </row>
    <row r="752" spans="1:2" ht="15.75" x14ac:dyDescent="0.2">
      <c r="A752" s="14"/>
      <c r="B752" s="14"/>
    </row>
    <row r="753" spans="1:2" ht="15.75" x14ac:dyDescent="0.2">
      <c r="A753" s="14"/>
      <c r="B753" s="14"/>
    </row>
    <row r="754" spans="1:2" ht="15.75" x14ac:dyDescent="0.2">
      <c r="A754" s="14"/>
      <c r="B754" s="14"/>
    </row>
    <row r="755" spans="1:2" ht="15.75" x14ac:dyDescent="0.2">
      <c r="A755" s="14"/>
      <c r="B755" s="14"/>
    </row>
    <row r="756" spans="1:2" ht="15.75" x14ac:dyDescent="0.2">
      <c r="A756" s="14"/>
      <c r="B756" s="14"/>
    </row>
    <row r="757" spans="1:2" ht="15.75" x14ac:dyDescent="0.2">
      <c r="A757" s="14"/>
      <c r="B757" s="14"/>
    </row>
    <row r="758" spans="1:2" ht="15.75" x14ac:dyDescent="0.2">
      <c r="A758" s="14"/>
      <c r="B758" s="14"/>
    </row>
    <row r="759" spans="1:2" ht="15.75" x14ac:dyDescent="0.2">
      <c r="A759" s="14"/>
      <c r="B759" s="14"/>
    </row>
    <row r="760" spans="1:2" ht="15.75" x14ac:dyDescent="0.2">
      <c r="A760" s="14"/>
      <c r="B760" s="14"/>
    </row>
    <row r="761" spans="1:2" ht="15.75" x14ac:dyDescent="0.2">
      <c r="A761" s="14"/>
      <c r="B761" s="14"/>
    </row>
    <row r="762" spans="1:2" ht="15.75" x14ac:dyDescent="0.2">
      <c r="A762" s="14"/>
      <c r="B762" s="14"/>
    </row>
    <row r="763" spans="1:2" ht="15.75" x14ac:dyDescent="0.2">
      <c r="A763" s="14"/>
      <c r="B763" s="14"/>
    </row>
    <row r="764" spans="1:2" ht="15.75" x14ac:dyDescent="0.2">
      <c r="A764" s="14"/>
      <c r="B764" s="14"/>
    </row>
    <row r="765" spans="1:2" ht="15.75" x14ac:dyDescent="0.2">
      <c r="A765" s="14"/>
      <c r="B765" s="14"/>
    </row>
    <row r="766" spans="1:2" ht="15.75" x14ac:dyDescent="0.2">
      <c r="A766" s="14"/>
      <c r="B766" s="14"/>
    </row>
    <row r="767" spans="1:2" ht="15.75" x14ac:dyDescent="0.2">
      <c r="A767" s="14"/>
      <c r="B767" s="14"/>
    </row>
    <row r="768" spans="1:2" ht="15.75" x14ac:dyDescent="0.2">
      <c r="A768" s="14"/>
      <c r="B768" s="14"/>
    </row>
    <row r="769" spans="1:2" ht="15.75" x14ac:dyDescent="0.2">
      <c r="A769" s="14"/>
      <c r="B769" s="14"/>
    </row>
    <row r="770" spans="1:2" ht="15.75" x14ac:dyDescent="0.2">
      <c r="A770" s="14"/>
      <c r="B770" s="14"/>
    </row>
    <row r="771" spans="1:2" ht="15.75" x14ac:dyDescent="0.2">
      <c r="A771" s="14"/>
      <c r="B771" s="14"/>
    </row>
    <row r="772" spans="1:2" ht="15.75" x14ac:dyDescent="0.2">
      <c r="A772" s="14"/>
      <c r="B772" s="14"/>
    </row>
    <row r="773" spans="1:2" ht="15.75" x14ac:dyDescent="0.2">
      <c r="A773" s="14"/>
      <c r="B773" s="14"/>
    </row>
    <row r="774" spans="1:2" ht="15.75" x14ac:dyDescent="0.2">
      <c r="A774" s="14"/>
      <c r="B774" s="14"/>
    </row>
    <row r="775" spans="1:2" ht="15.75" x14ac:dyDescent="0.2">
      <c r="A775" s="14"/>
      <c r="B775" s="14"/>
    </row>
    <row r="776" spans="1:2" ht="15.75" x14ac:dyDescent="0.2">
      <c r="A776" s="14"/>
      <c r="B776" s="14"/>
    </row>
    <row r="777" spans="1:2" ht="15.75" x14ac:dyDescent="0.2">
      <c r="A777" s="14"/>
      <c r="B777" s="14"/>
    </row>
    <row r="778" spans="1:2" ht="15.75" x14ac:dyDescent="0.2">
      <c r="A778" s="14"/>
      <c r="B778" s="14"/>
    </row>
    <row r="779" spans="1:2" ht="15.75" x14ac:dyDescent="0.2">
      <c r="A779" s="14"/>
      <c r="B779" s="14"/>
    </row>
    <row r="780" spans="1:2" ht="15.75" x14ac:dyDescent="0.2">
      <c r="A780" s="14"/>
      <c r="B780" s="14"/>
    </row>
    <row r="781" spans="1:2" ht="15.75" x14ac:dyDescent="0.2">
      <c r="A781" s="14"/>
      <c r="B781" s="14"/>
    </row>
    <row r="782" spans="1:2" ht="15.75" x14ac:dyDescent="0.2">
      <c r="A782" s="14"/>
      <c r="B782" s="14"/>
    </row>
    <row r="783" spans="1:2" ht="15.75" x14ac:dyDescent="0.2">
      <c r="A783" s="14"/>
      <c r="B783" s="14"/>
    </row>
    <row r="784" spans="1:2" ht="15.75" x14ac:dyDescent="0.2">
      <c r="A784" s="14"/>
      <c r="B784" s="14"/>
    </row>
    <row r="785" spans="1:2" ht="15.75" x14ac:dyDescent="0.2">
      <c r="A785" s="14"/>
      <c r="B785" s="14"/>
    </row>
    <row r="786" spans="1:2" ht="15.75" x14ac:dyDescent="0.2">
      <c r="A786" s="14"/>
      <c r="B786" s="14"/>
    </row>
    <row r="787" spans="1:2" ht="15.75" x14ac:dyDescent="0.2">
      <c r="A787" s="14"/>
      <c r="B787" s="14"/>
    </row>
    <row r="788" spans="1:2" ht="15.75" x14ac:dyDescent="0.2">
      <c r="A788" s="14"/>
      <c r="B788" s="14"/>
    </row>
    <row r="789" spans="1:2" ht="15.75" x14ac:dyDescent="0.2">
      <c r="A789" s="14"/>
      <c r="B789" s="14"/>
    </row>
    <row r="790" spans="1:2" ht="15.75" x14ac:dyDescent="0.2">
      <c r="A790" s="14"/>
      <c r="B790" s="14"/>
    </row>
    <row r="791" spans="1:2" ht="15.75" x14ac:dyDescent="0.2">
      <c r="A791" s="14"/>
      <c r="B791" s="14"/>
    </row>
    <row r="792" spans="1:2" ht="15.75" x14ac:dyDescent="0.2">
      <c r="A792" s="14"/>
      <c r="B792" s="14"/>
    </row>
    <row r="793" spans="1:2" ht="15.75" x14ac:dyDescent="0.2">
      <c r="A793" s="14"/>
      <c r="B793" s="14"/>
    </row>
    <row r="794" spans="1:2" ht="15.75" x14ac:dyDescent="0.2">
      <c r="A794" s="14"/>
      <c r="B794" s="14"/>
    </row>
    <row r="795" spans="1:2" ht="15.75" x14ac:dyDescent="0.2">
      <c r="A795" s="14"/>
      <c r="B795" s="14"/>
    </row>
    <row r="796" spans="1:2" ht="15.75" x14ac:dyDescent="0.2">
      <c r="A796" s="14"/>
      <c r="B796" s="14"/>
    </row>
    <row r="797" spans="1:2" ht="15.75" x14ac:dyDescent="0.2">
      <c r="A797" s="14"/>
      <c r="B797" s="14"/>
    </row>
    <row r="798" spans="1:2" ht="15.75" x14ac:dyDescent="0.2">
      <c r="A798" s="14"/>
      <c r="B798" s="14"/>
    </row>
    <row r="799" spans="1:2" ht="15.75" x14ac:dyDescent="0.2">
      <c r="A799" s="14"/>
      <c r="B799" s="14"/>
    </row>
    <row r="800" spans="1:2" ht="15.75" x14ac:dyDescent="0.2">
      <c r="A800" s="14"/>
      <c r="B800" s="14"/>
    </row>
    <row r="801" spans="1:2" ht="15.75" x14ac:dyDescent="0.2">
      <c r="A801" s="14"/>
      <c r="B801" s="14"/>
    </row>
    <row r="802" spans="1:2" ht="15.75" x14ac:dyDescent="0.2">
      <c r="A802" s="14"/>
      <c r="B802" s="14"/>
    </row>
    <row r="803" spans="1:2" ht="15.75" x14ac:dyDescent="0.2">
      <c r="A803" s="14"/>
      <c r="B803" s="14"/>
    </row>
    <row r="804" spans="1:2" ht="15.75" x14ac:dyDescent="0.2">
      <c r="A804" s="14"/>
      <c r="B804" s="14"/>
    </row>
    <row r="805" spans="1:2" ht="15.75" x14ac:dyDescent="0.2">
      <c r="A805" s="14"/>
      <c r="B805" s="14"/>
    </row>
    <row r="806" spans="1:2" ht="15.75" x14ac:dyDescent="0.2">
      <c r="A806" s="14"/>
      <c r="B806" s="14"/>
    </row>
    <row r="807" spans="1:2" ht="15.75" x14ac:dyDescent="0.2">
      <c r="A807" s="14"/>
      <c r="B807" s="14"/>
    </row>
    <row r="808" spans="1:2" ht="15.75" x14ac:dyDescent="0.2">
      <c r="A808" s="14"/>
      <c r="B808" s="14"/>
    </row>
    <row r="809" spans="1:2" ht="15.75" x14ac:dyDescent="0.2">
      <c r="A809" s="14"/>
      <c r="B809" s="14"/>
    </row>
    <row r="810" spans="1:2" ht="15.75" x14ac:dyDescent="0.2">
      <c r="A810" s="14"/>
      <c r="B810" s="14"/>
    </row>
    <row r="811" spans="1:2" ht="15.75" x14ac:dyDescent="0.2">
      <c r="A811" s="14"/>
      <c r="B811" s="14"/>
    </row>
    <row r="812" spans="1:2" ht="15.75" x14ac:dyDescent="0.2">
      <c r="A812" s="14"/>
      <c r="B812" s="14"/>
    </row>
    <row r="813" spans="1:2" ht="15.75" x14ac:dyDescent="0.2">
      <c r="A813" s="14"/>
      <c r="B813" s="14"/>
    </row>
    <row r="814" spans="1:2" ht="15.75" x14ac:dyDescent="0.2">
      <c r="A814" s="14"/>
      <c r="B814" s="14"/>
    </row>
    <row r="815" spans="1:2" ht="15.75" x14ac:dyDescent="0.2">
      <c r="A815" s="14"/>
      <c r="B815" s="14"/>
    </row>
    <row r="816" spans="1:2" ht="15.75" x14ac:dyDescent="0.2">
      <c r="A816" s="14"/>
      <c r="B816" s="14"/>
    </row>
    <row r="817" spans="1:2" ht="15.75" x14ac:dyDescent="0.2">
      <c r="A817" s="14"/>
      <c r="B817" s="14"/>
    </row>
    <row r="818" spans="1:2" ht="15.75" x14ac:dyDescent="0.2">
      <c r="A818" s="14"/>
      <c r="B818" s="14"/>
    </row>
    <row r="819" spans="1:2" ht="15.75" x14ac:dyDescent="0.2">
      <c r="A819" s="14"/>
      <c r="B819" s="14"/>
    </row>
    <row r="820" spans="1:2" ht="15.75" x14ac:dyDescent="0.2">
      <c r="A820" s="14"/>
      <c r="B820" s="14"/>
    </row>
    <row r="821" spans="1:2" ht="15.75" x14ac:dyDescent="0.2">
      <c r="A821" s="14"/>
      <c r="B821" s="14"/>
    </row>
    <row r="822" spans="1:2" ht="15.75" x14ac:dyDescent="0.2">
      <c r="A822" s="14"/>
      <c r="B822" s="14"/>
    </row>
    <row r="823" spans="1:2" ht="15.75" x14ac:dyDescent="0.2">
      <c r="A823" s="14"/>
      <c r="B823" s="14"/>
    </row>
    <row r="824" spans="1:2" ht="15.75" x14ac:dyDescent="0.2">
      <c r="A824" s="14"/>
      <c r="B824" s="14"/>
    </row>
    <row r="825" spans="1:2" ht="15.75" x14ac:dyDescent="0.2">
      <c r="A825" s="14"/>
      <c r="B825" s="14"/>
    </row>
    <row r="826" spans="1:2" ht="15.75" x14ac:dyDescent="0.2">
      <c r="A826" s="14"/>
      <c r="B826" s="14"/>
    </row>
    <row r="827" spans="1:2" ht="15.75" x14ac:dyDescent="0.2">
      <c r="A827" s="14"/>
      <c r="B827" s="14"/>
    </row>
    <row r="828" spans="1:2" ht="15.75" x14ac:dyDescent="0.2">
      <c r="A828" s="14"/>
      <c r="B828" s="14"/>
    </row>
    <row r="829" spans="1:2" ht="15.75" x14ac:dyDescent="0.2">
      <c r="A829" s="14"/>
      <c r="B829" s="14"/>
    </row>
    <row r="830" spans="1:2" ht="15.75" x14ac:dyDescent="0.2">
      <c r="A830" s="14"/>
      <c r="B830" s="14"/>
    </row>
    <row r="831" spans="1:2" ht="15.75" x14ac:dyDescent="0.2">
      <c r="A831" s="14"/>
      <c r="B831" s="14"/>
    </row>
    <row r="832" spans="1:2" ht="15.75" x14ac:dyDescent="0.2">
      <c r="A832" s="14"/>
      <c r="B832" s="14"/>
    </row>
    <row r="833" spans="1:2" ht="15.75" x14ac:dyDescent="0.2">
      <c r="A833" s="14"/>
      <c r="B833" s="14"/>
    </row>
    <row r="834" spans="1:2" ht="15.75" x14ac:dyDescent="0.2">
      <c r="A834" s="14"/>
      <c r="B834" s="14"/>
    </row>
    <row r="835" spans="1:2" ht="15.75" x14ac:dyDescent="0.2">
      <c r="A835" s="14"/>
      <c r="B835" s="14"/>
    </row>
    <row r="836" spans="1:2" ht="15.75" x14ac:dyDescent="0.2">
      <c r="A836" s="14"/>
      <c r="B836" s="14"/>
    </row>
    <row r="837" spans="1:2" ht="15.75" x14ac:dyDescent="0.2">
      <c r="A837" s="14"/>
      <c r="B837" s="14"/>
    </row>
    <row r="838" spans="1:2" ht="15.75" x14ac:dyDescent="0.2">
      <c r="A838" s="14"/>
      <c r="B838" s="14"/>
    </row>
    <row r="839" spans="1:2" ht="15.75" x14ac:dyDescent="0.2">
      <c r="A839" s="14"/>
      <c r="B839" s="14"/>
    </row>
    <row r="840" spans="1:2" ht="15.75" x14ac:dyDescent="0.2">
      <c r="A840" s="14"/>
      <c r="B840" s="14"/>
    </row>
    <row r="841" spans="1:2" ht="15.75" x14ac:dyDescent="0.2">
      <c r="A841" s="14"/>
      <c r="B841" s="14"/>
    </row>
    <row r="842" spans="1:2" ht="15.75" x14ac:dyDescent="0.2">
      <c r="A842" s="14"/>
      <c r="B842" s="14"/>
    </row>
    <row r="843" spans="1:2" ht="15.75" x14ac:dyDescent="0.2">
      <c r="A843" s="14"/>
      <c r="B843" s="14"/>
    </row>
    <row r="844" spans="1:2" ht="15.75" x14ac:dyDescent="0.2">
      <c r="A844" s="14"/>
      <c r="B844" s="14"/>
    </row>
    <row r="845" spans="1:2" ht="15.75" x14ac:dyDescent="0.2">
      <c r="A845" s="14"/>
      <c r="B845" s="14"/>
    </row>
    <row r="846" spans="1:2" ht="15.75" x14ac:dyDescent="0.2">
      <c r="A846" s="14"/>
      <c r="B846" s="14"/>
    </row>
    <row r="847" spans="1:2" ht="15.75" x14ac:dyDescent="0.2">
      <c r="A847" s="14"/>
      <c r="B847" s="14"/>
    </row>
    <row r="848" spans="1:2" ht="15.75" x14ac:dyDescent="0.2">
      <c r="A848" s="14"/>
      <c r="B848" s="14"/>
    </row>
    <row r="849" spans="1:2" ht="15.75" x14ac:dyDescent="0.2">
      <c r="A849" s="14"/>
      <c r="B849" s="14"/>
    </row>
    <row r="850" spans="1:2" ht="15.75" x14ac:dyDescent="0.2">
      <c r="A850" s="14"/>
      <c r="B850" s="14"/>
    </row>
    <row r="851" spans="1:2" ht="15.75" x14ac:dyDescent="0.2">
      <c r="A851" s="14"/>
      <c r="B851" s="14"/>
    </row>
    <row r="852" spans="1:2" ht="15.75" x14ac:dyDescent="0.2">
      <c r="A852" s="14"/>
      <c r="B852" s="14"/>
    </row>
    <row r="853" spans="1:2" ht="15.75" x14ac:dyDescent="0.2">
      <c r="A853" s="14"/>
      <c r="B853" s="14"/>
    </row>
    <row r="854" spans="1:2" ht="15.75" x14ac:dyDescent="0.2">
      <c r="A854" s="14"/>
      <c r="B854" s="14"/>
    </row>
    <row r="855" spans="1:2" ht="15.75" x14ac:dyDescent="0.2">
      <c r="A855" s="14"/>
      <c r="B855" s="14"/>
    </row>
    <row r="856" spans="1:2" ht="15.75" x14ac:dyDescent="0.2">
      <c r="A856" s="14"/>
      <c r="B856" s="14"/>
    </row>
    <row r="857" spans="1:2" ht="15.75" x14ac:dyDescent="0.2">
      <c r="A857" s="14"/>
      <c r="B857" s="14"/>
    </row>
    <row r="858" spans="1:2" ht="15.75" x14ac:dyDescent="0.2">
      <c r="A858" s="14"/>
      <c r="B858" s="14"/>
    </row>
    <row r="859" spans="1:2" ht="15.75" x14ac:dyDescent="0.2">
      <c r="A859" s="14"/>
      <c r="B859" s="14"/>
    </row>
    <row r="860" spans="1:2" ht="15.75" x14ac:dyDescent="0.2">
      <c r="A860" s="14"/>
      <c r="B860" s="14"/>
    </row>
    <row r="861" spans="1:2" ht="15.75" x14ac:dyDescent="0.2">
      <c r="A861" s="14"/>
      <c r="B861" s="14"/>
    </row>
    <row r="862" spans="1:2" ht="15.75" x14ac:dyDescent="0.2">
      <c r="A862" s="14"/>
      <c r="B862" s="14"/>
    </row>
    <row r="863" spans="1:2" ht="15.75" x14ac:dyDescent="0.2">
      <c r="A863" s="14"/>
      <c r="B863" s="14"/>
    </row>
    <row r="864" spans="1:2" ht="15.75" x14ac:dyDescent="0.2">
      <c r="A864" s="14"/>
      <c r="B864" s="14"/>
    </row>
    <row r="865" spans="1:2" ht="15.75" x14ac:dyDescent="0.2">
      <c r="A865" s="14"/>
      <c r="B865" s="14"/>
    </row>
    <row r="866" spans="1:2" ht="15.75" x14ac:dyDescent="0.2">
      <c r="A866" s="14"/>
      <c r="B866" s="14"/>
    </row>
    <row r="867" spans="1:2" ht="15.75" x14ac:dyDescent="0.2">
      <c r="A867" s="14"/>
      <c r="B867" s="14"/>
    </row>
    <row r="868" spans="1:2" ht="15.75" x14ac:dyDescent="0.2">
      <c r="A868" s="14"/>
      <c r="B868" s="14"/>
    </row>
    <row r="869" spans="1:2" ht="15.75" x14ac:dyDescent="0.2">
      <c r="A869" s="14"/>
      <c r="B869" s="14"/>
    </row>
    <row r="870" spans="1:2" ht="15.75" x14ac:dyDescent="0.2">
      <c r="A870" s="14"/>
      <c r="B870" s="14"/>
    </row>
    <row r="871" spans="1:2" ht="15.75" x14ac:dyDescent="0.2">
      <c r="A871" s="14"/>
      <c r="B871" s="14"/>
    </row>
    <row r="872" spans="1:2" ht="15.75" x14ac:dyDescent="0.2">
      <c r="A872" s="14"/>
      <c r="B872" s="14"/>
    </row>
    <row r="873" spans="1:2" ht="15.75" x14ac:dyDescent="0.2">
      <c r="A873" s="14"/>
      <c r="B873" s="14"/>
    </row>
    <row r="874" spans="1:2" ht="15.75" x14ac:dyDescent="0.2">
      <c r="A874" s="14"/>
      <c r="B874" s="14"/>
    </row>
    <row r="875" spans="1:2" ht="15.75" x14ac:dyDescent="0.2">
      <c r="A875" s="14"/>
      <c r="B875" s="14"/>
    </row>
    <row r="876" spans="1:2" ht="15.75" x14ac:dyDescent="0.2">
      <c r="A876" s="14"/>
      <c r="B876" s="14"/>
    </row>
    <row r="877" spans="1:2" ht="15.75" x14ac:dyDescent="0.2">
      <c r="A877" s="14"/>
      <c r="B877" s="14"/>
    </row>
    <row r="878" spans="1:2" ht="15.75" x14ac:dyDescent="0.2">
      <c r="A878" s="14"/>
      <c r="B878" s="14"/>
    </row>
    <row r="879" spans="1:2" ht="15.75" x14ac:dyDescent="0.2">
      <c r="A879" s="14"/>
      <c r="B879" s="14"/>
    </row>
    <row r="880" spans="1:2" ht="15.75" x14ac:dyDescent="0.2">
      <c r="A880" s="14"/>
      <c r="B880" s="14"/>
    </row>
    <row r="881" spans="1:2" ht="15.75" x14ac:dyDescent="0.2">
      <c r="A881" s="14"/>
      <c r="B881" s="14"/>
    </row>
    <row r="882" spans="1:2" ht="15.75" x14ac:dyDescent="0.2">
      <c r="A882" s="14"/>
      <c r="B882" s="14"/>
    </row>
    <row r="883" spans="1:2" ht="15.75" x14ac:dyDescent="0.2">
      <c r="A883" s="14"/>
      <c r="B883" s="14"/>
    </row>
    <row r="884" spans="1:2" ht="15.75" x14ac:dyDescent="0.2">
      <c r="A884" s="14"/>
      <c r="B884" s="14"/>
    </row>
    <row r="885" spans="1:2" ht="15.75" x14ac:dyDescent="0.2">
      <c r="A885" s="14"/>
      <c r="B885" s="14"/>
    </row>
    <row r="886" spans="1:2" ht="15.75" x14ac:dyDescent="0.2">
      <c r="A886" s="14"/>
      <c r="B886" s="14"/>
    </row>
    <row r="887" spans="1:2" ht="15.75" x14ac:dyDescent="0.2">
      <c r="A887" s="14"/>
      <c r="B887" s="14"/>
    </row>
    <row r="888" spans="1:2" ht="15.75" x14ac:dyDescent="0.2">
      <c r="A888" s="14"/>
      <c r="B888" s="14"/>
    </row>
    <row r="889" spans="1:2" ht="15.75" x14ac:dyDescent="0.2">
      <c r="A889" s="14"/>
      <c r="B889" s="14"/>
    </row>
    <row r="890" spans="1:2" ht="15.75" x14ac:dyDescent="0.2">
      <c r="A890" s="14"/>
      <c r="B890" s="14"/>
    </row>
    <row r="891" spans="1:2" ht="15.75" x14ac:dyDescent="0.2">
      <c r="A891" s="14"/>
      <c r="B891" s="14"/>
    </row>
    <row r="892" spans="1:2" ht="15.75" x14ac:dyDescent="0.2">
      <c r="A892" s="14"/>
      <c r="B892" s="14"/>
    </row>
    <row r="893" spans="1:2" ht="15.75" x14ac:dyDescent="0.2">
      <c r="A893" s="14"/>
      <c r="B893" s="14"/>
    </row>
    <row r="894" spans="1:2" ht="15.75" x14ac:dyDescent="0.2">
      <c r="A894" s="14"/>
      <c r="B894" s="14"/>
    </row>
    <row r="895" spans="1:2" ht="15.75" x14ac:dyDescent="0.2">
      <c r="A895" s="14"/>
      <c r="B895" s="14"/>
    </row>
    <row r="896" spans="1:2" ht="15.75" x14ac:dyDescent="0.2">
      <c r="A896" s="14"/>
      <c r="B896" s="14"/>
    </row>
    <row r="897" spans="1:2" ht="15.75" x14ac:dyDescent="0.2">
      <c r="A897" s="14"/>
      <c r="B897" s="14"/>
    </row>
    <row r="898" spans="1:2" ht="15.75" x14ac:dyDescent="0.2">
      <c r="A898" s="14"/>
      <c r="B898" s="14"/>
    </row>
    <row r="899" spans="1:2" ht="15.75" x14ac:dyDescent="0.2">
      <c r="A899" s="14"/>
      <c r="B899" s="14"/>
    </row>
    <row r="900" spans="1:2" ht="15.75" x14ac:dyDescent="0.2">
      <c r="A900" s="14"/>
      <c r="B900" s="14"/>
    </row>
    <row r="901" spans="1:2" ht="15.75" x14ac:dyDescent="0.2">
      <c r="A901" s="14"/>
      <c r="B901" s="14"/>
    </row>
    <row r="902" spans="1:2" ht="15.75" x14ac:dyDescent="0.2">
      <c r="A902" s="14"/>
      <c r="B902" s="14"/>
    </row>
    <row r="903" spans="1:2" ht="15.75" x14ac:dyDescent="0.2">
      <c r="A903" s="14"/>
      <c r="B903" s="14"/>
    </row>
    <row r="904" spans="1:2" ht="15.75" x14ac:dyDescent="0.2">
      <c r="A904" s="14"/>
      <c r="B904" s="14"/>
    </row>
    <row r="905" spans="1:2" ht="15.75" x14ac:dyDescent="0.2">
      <c r="A905" s="14"/>
      <c r="B905" s="14"/>
    </row>
    <row r="906" spans="1:2" ht="15.75" x14ac:dyDescent="0.2">
      <c r="A906" s="14"/>
      <c r="B906" s="14"/>
    </row>
    <row r="907" spans="1:2" ht="15.75" x14ac:dyDescent="0.2">
      <c r="A907" s="14"/>
      <c r="B907" s="14"/>
    </row>
    <row r="908" spans="1:2" ht="15.75" x14ac:dyDescent="0.2">
      <c r="A908" s="14"/>
      <c r="B908" s="14"/>
    </row>
    <row r="909" spans="1:2" ht="15.75" x14ac:dyDescent="0.2">
      <c r="A909" s="14"/>
      <c r="B909" s="14"/>
    </row>
    <row r="910" spans="1:2" ht="15.75" x14ac:dyDescent="0.2">
      <c r="A910" s="14"/>
      <c r="B910" s="14"/>
    </row>
    <row r="911" spans="1:2" ht="15.75" x14ac:dyDescent="0.2">
      <c r="A911" s="14"/>
      <c r="B911" s="14"/>
    </row>
    <row r="912" spans="1:2" ht="15.75" x14ac:dyDescent="0.2">
      <c r="A912" s="14"/>
      <c r="B912" s="14"/>
    </row>
    <row r="913" spans="1:2" ht="15.75" x14ac:dyDescent="0.2">
      <c r="A913" s="14"/>
      <c r="B913" s="14"/>
    </row>
    <row r="914" spans="1:2" ht="15.75" x14ac:dyDescent="0.2">
      <c r="A914" s="14"/>
      <c r="B914" s="14"/>
    </row>
    <row r="915" spans="1:2" ht="15.75" x14ac:dyDescent="0.2">
      <c r="A915" s="14"/>
      <c r="B915" s="14"/>
    </row>
    <row r="916" spans="1:2" ht="15.75" x14ac:dyDescent="0.2">
      <c r="A916" s="14"/>
      <c r="B916" s="14"/>
    </row>
    <row r="917" spans="1:2" ht="15.75" x14ac:dyDescent="0.2">
      <c r="A917" s="14"/>
      <c r="B917" s="14"/>
    </row>
    <row r="918" spans="1:2" ht="15.75" x14ac:dyDescent="0.2">
      <c r="A918" s="14"/>
      <c r="B918" s="14"/>
    </row>
    <row r="919" spans="1:2" ht="15.75" x14ac:dyDescent="0.2">
      <c r="A919" s="14"/>
      <c r="B919" s="14"/>
    </row>
    <row r="920" spans="1:2" ht="15.75" x14ac:dyDescent="0.2">
      <c r="A920" s="14"/>
      <c r="B920" s="14"/>
    </row>
    <row r="921" spans="1:2" ht="15.75" x14ac:dyDescent="0.2">
      <c r="A921" s="14"/>
      <c r="B921" s="14"/>
    </row>
    <row r="922" spans="1:2" ht="15.75" x14ac:dyDescent="0.2">
      <c r="A922" s="14"/>
      <c r="B922" s="14"/>
    </row>
    <row r="923" spans="1:2" ht="15.75" x14ac:dyDescent="0.2">
      <c r="A923" s="14"/>
      <c r="B923" s="14"/>
    </row>
    <row r="924" spans="1:2" ht="15.75" x14ac:dyDescent="0.2">
      <c r="A924" s="14"/>
      <c r="B924" s="14"/>
    </row>
    <row r="925" spans="1:2" ht="15.75" x14ac:dyDescent="0.2">
      <c r="A925" s="14"/>
      <c r="B925" s="14"/>
    </row>
    <row r="926" spans="1:2" ht="15.75" x14ac:dyDescent="0.2">
      <c r="A926" s="14"/>
      <c r="B926" s="14"/>
    </row>
    <row r="927" spans="1:2" ht="15.75" x14ac:dyDescent="0.2">
      <c r="A927" s="14"/>
      <c r="B927" s="14"/>
    </row>
    <row r="928" spans="1:2" ht="15.75" x14ac:dyDescent="0.2">
      <c r="A928" s="14"/>
      <c r="B928" s="14"/>
    </row>
    <row r="929" spans="1:2" ht="15.75" x14ac:dyDescent="0.2">
      <c r="A929" s="14"/>
      <c r="B929" s="14"/>
    </row>
    <row r="930" spans="1:2" ht="15.75" x14ac:dyDescent="0.2">
      <c r="A930" s="14"/>
      <c r="B930" s="14"/>
    </row>
    <row r="931" spans="1:2" ht="15.75" x14ac:dyDescent="0.2">
      <c r="A931" s="14"/>
      <c r="B931" s="14"/>
    </row>
    <row r="932" spans="1:2" ht="15.75" x14ac:dyDescent="0.2">
      <c r="A932" s="14"/>
      <c r="B932" s="14"/>
    </row>
    <row r="933" spans="1:2" ht="15.75" x14ac:dyDescent="0.2">
      <c r="A933" s="14"/>
      <c r="B933" s="14"/>
    </row>
    <row r="934" spans="1:2" ht="15.75" x14ac:dyDescent="0.2">
      <c r="A934" s="14"/>
      <c r="B934" s="14"/>
    </row>
    <row r="935" spans="1:2" ht="15.75" x14ac:dyDescent="0.2">
      <c r="A935" s="14"/>
      <c r="B935" s="14"/>
    </row>
    <row r="936" spans="1:2" ht="15.75" x14ac:dyDescent="0.2">
      <c r="A936" s="14"/>
      <c r="B936" s="14"/>
    </row>
    <row r="937" spans="1:2" ht="15.75" x14ac:dyDescent="0.2">
      <c r="A937" s="14"/>
      <c r="B937" s="14"/>
    </row>
    <row r="938" spans="1:2" ht="15.75" x14ac:dyDescent="0.2">
      <c r="A938" s="14"/>
      <c r="B938" s="14"/>
    </row>
    <row r="939" spans="1:2" ht="15.75" x14ac:dyDescent="0.2">
      <c r="A939" s="14"/>
      <c r="B939" s="14"/>
    </row>
    <row r="940" spans="1:2" ht="15.75" x14ac:dyDescent="0.2">
      <c r="A940" s="14"/>
      <c r="B940" s="14"/>
    </row>
    <row r="941" spans="1:2" ht="15.75" x14ac:dyDescent="0.2">
      <c r="A941" s="14"/>
      <c r="B941" s="14"/>
    </row>
    <row r="942" spans="1:2" ht="15.75" x14ac:dyDescent="0.2">
      <c r="A942" s="14"/>
      <c r="B942" s="14"/>
    </row>
    <row r="943" spans="1:2" ht="15.75" x14ac:dyDescent="0.2">
      <c r="A943" s="14"/>
      <c r="B943" s="14"/>
    </row>
    <row r="944" spans="1:2" ht="15.75" x14ac:dyDescent="0.2">
      <c r="A944" s="14"/>
      <c r="B944" s="14"/>
    </row>
    <row r="945" spans="1:2" ht="15.75" x14ac:dyDescent="0.2">
      <c r="A945" s="14"/>
      <c r="B945" s="14"/>
    </row>
    <row r="946" spans="1:2" ht="15.75" x14ac:dyDescent="0.2">
      <c r="A946" s="14"/>
      <c r="B946" s="14"/>
    </row>
    <row r="947" spans="1:2" ht="15.75" x14ac:dyDescent="0.2">
      <c r="A947" s="14"/>
      <c r="B947" s="14"/>
    </row>
    <row r="948" spans="1:2" ht="15.75" x14ac:dyDescent="0.2">
      <c r="A948" s="14"/>
      <c r="B948" s="14"/>
    </row>
    <row r="949" spans="1:2" ht="15.75" x14ac:dyDescent="0.2">
      <c r="A949" s="14"/>
      <c r="B949" s="14"/>
    </row>
    <row r="950" spans="1:2" ht="15.75" x14ac:dyDescent="0.2">
      <c r="A950" s="14"/>
      <c r="B950" s="14"/>
    </row>
    <row r="951" spans="1:2" ht="15.75" x14ac:dyDescent="0.2">
      <c r="A951" s="14"/>
      <c r="B951" s="14"/>
    </row>
    <row r="952" spans="1:2" ht="15.75" x14ac:dyDescent="0.2">
      <c r="A952" s="14"/>
      <c r="B952" s="14"/>
    </row>
    <row r="953" spans="1:2" ht="15.75" x14ac:dyDescent="0.2">
      <c r="A953" s="14"/>
      <c r="B953" s="14"/>
    </row>
    <row r="954" spans="1:2" ht="15.75" x14ac:dyDescent="0.2">
      <c r="A954" s="14"/>
      <c r="B954" s="14"/>
    </row>
    <row r="955" spans="1:2" ht="15.75" x14ac:dyDescent="0.2">
      <c r="A955" s="14"/>
      <c r="B955" s="14"/>
    </row>
    <row r="956" spans="1:2" ht="15.75" x14ac:dyDescent="0.2">
      <c r="A956" s="14"/>
      <c r="B956" s="14"/>
    </row>
    <row r="957" spans="1:2" ht="15.75" x14ac:dyDescent="0.2">
      <c r="A957" s="14"/>
      <c r="B957" s="14"/>
    </row>
    <row r="958" spans="1:2" ht="15.75" x14ac:dyDescent="0.2">
      <c r="A958" s="14"/>
      <c r="B958" s="14"/>
    </row>
    <row r="959" spans="1:2" ht="15.75" x14ac:dyDescent="0.2">
      <c r="A959" s="14"/>
      <c r="B959" s="14"/>
    </row>
    <row r="960" spans="1:2" ht="15.75" x14ac:dyDescent="0.2">
      <c r="A960" s="14"/>
      <c r="B960" s="14"/>
    </row>
    <row r="961" spans="1:2" ht="15.75" x14ac:dyDescent="0.2">
      <c r="A961" s="14"/>
      <c r="B961" s="14"/>
    </row>
    <row r="962" spans="1:2" ht="15.75" x14ac:dyDescent="0.2">
      <c r="A962" s="14"/>
      <c r="B962" s="14"/>
    </row>
    <row r="963" spans="1:2" ht="15.75" x14ac:dyDescent="0.2">
      <c r="A963" s="14"/>
      <c r="B963" s="14"/>
    </row>
    <row r="964" spans="1:2" ht="15.75" x14ac:dyDescent="0.2">
      <c r="A964" s="14"/>
      <c r="B964" s="14"/>
    </row>
    <row r="965" spans="1:2" ht="15.75" x14ac:dyDescent="0.2">
      <c r="A965" s="14"/>
      <c r="B965" s="14"/>
    </row>
    <row r="966" spans="1:2" ht="15.75" x14ac:dyDescent="0.2">
      <c r="A966" s="14"/>
      <c r="B966" s="14"/>
    </row>
    <row r="967" spans="1:2" ht="15.75" x14ac:dyDescent="0.2">
      <c r="A967" s="14"/>
      <c r="B967" s="14"/>
    </row>
    <row r="968" spans="1:2" ht="15.75" x14ac:dyDescent="0.2">
      <c r="A968" s="14"/>
      <c r="B968" s="14"/>
    </row>
    <row r="969" spans="1:2" ht="15.75" x14ac:dyDescent="0.2">
      <c r="A969" s="14"/>
      <c r="B969" s="14"/>
    </row>
    <row r="970" spans="1:2" ht="15.75" x14ac:dyDescent="0.2">
      <c r="A970" s="14"/>
      <c r="B970" s="14"/>
    </row>
    <row r="971" spans="1:2" ht="15.75" x14ac:dyDescent="0.2">
      <c r="A971" s="14"/>
      <c r="B971" s="14"/>
    </row>
    <row r="972" spans="1:2" ht="15.75" x14ac:dyDescent="0.2">
      <c r="A972" s="14"/>
      <c r="B972" s="14"/>
    </row>
    <row r="973" spans="1:2" ht="15.75" x14ac:dyDescent="0.2">
      <c r="A973" s="14"/>
      <c r="B973" s="14"/>
    </row>
    <row r="974" spans="1:2" ht="15.75" x14ac:dyDescent="0.2">
      <c r="A974" s="14"/>
      <c r="B974" s="14"/>
    </row>
    <row r="975" spans="1:2" ht="15.75" x14ac:dyDescent="0.2">
      <c r="A975" s="14"/>
      <c r="B975" s="14"/>
    </row>
    <row r="976" spans="1:2" ht="15.75" x14ac:dyDescent="0.2">
      <c r="A976" s="14"/>
      <c r="B976" s="14"/>
    </row>
    <row r="977" spans="1:2" ht="15.75" x14ac:dyDescent="0.2">
      <c r="A977" s="14"/>
      <c r="B977" s="14"/>
    </row>
    <row r="978" spans="1:2" ht="15.75" x14ac:dyDescent="0.2">
      <c r="A978" s="14"/>
      <c r="B978" s="14"/>
    </row>
    <row r="979" spans="1:2" ht="15.75" x14ac:dyDescent="0.2">
      <c r="A979" s="14"/>
      <c r="B979" s="14"/>
    </row>
    <row r="980" spans="1:2" ht="15.75" x14ac:dyDescent="0.2">
      <c r="A980" s="14"/>
      <c r="B980" s="14"/>
    </row>
    <row r="981" spans="1:2" ht="15.75" x14ac:dyDescent="0.2">
      <c r="A981" s="14"/>
      <c r="B981" s="14"/>
    </row>
    <row r="982" spans="1:2" ht="15.75" x14ac:dyDescent="0.2">
      <c r="A982" s="14"/>
      <c r="B982" s="14"/>
    </row>
    <row r="983" spans="1:2" ht="15.75" x14ac:dyDescent="0.2">
      <c r="A983" s="14"/>
      <c r="B983" s="14"/>
    </row>
    <row r="984" spans="1:2" ht="15.75" x14ac:dyDescent="0.2">
      <c r="A984" s="14"/>
      <c r="B984" s="14"/>
    </row>
    <row r="985" spans="1:2" ht="15.75" x14ac:dyDescent="0.2">
      <c r="A985" s="14"/>
      <c r="B985" s="14"/>
    </row>
    <row r="986" spans="1:2" ht="15.75" x14ac:dyDescent="0.2">
      <c r="A986" s="14"/>
      <c r="B986" s="14"/>
    </row>
    <row r="987" spans="1:2" ht="15.75" x14ac:dyDescent="0.2">
      <c r="A987" s="14"/>
      <c r="B987" s="14"/>
    </row>
    <row r="988" spans="1:2" ht="15.75" x14ac:dyDescent="0.2">
      <c r="A988" s="14"/>
      <c r="B988" s="14"/>
    </row>
    <row r="989" spans="1:2" ht="15.75" x14ac:dyDescent="0.2">
      <c r="A989" s="14"/>
      <c r="B989" s="14"/>
    </row>
    <row r="990" spans="1:2" ht="15.75" x14ac:dyDescent="0.2">
      <c r="A990" s="14"/>
      <c r="B990" s="14"/>
    </row>
    <row r="991" spans="1:2" ht="15.75" x14ac:dyDescent="0.2">
      <c r="A991" s="14"/>
      <c r="B991" s="14"/>
    </row>
    <row r="992" spans="1:2" ht="15.75" x14ac:dyDescent="0.2">
      <c r="A992" s="14"/>
      <c r="B992" s="14"/>
    </row>
    <row r="993" spans="1:2" ht="15.75" x14ac:dyDescent="0.2">
      <c r="A993" s="14"/>
      <c r="B993" s="14"/>
    </row>
    <row r="994" spans="1:2" ht="15.75" x14ac:dyDescent="0.2">
      <c r="A994" s="14"/>
      <c r="B994" s="14"/>
    </row>
    <row r="995" spans="1:2" ht="15.75" x14ac:dyDescent="0.2">
      <c r="A995" s="14"/>
      <c r="B995" s="14"/>
    </row>
    <row r="996" spans="1:2" ht="15.75" x14ac:dyDescent="0.2">
      <c r="A996" s="14"/>
      <c r="B996" s="14"/>
    </row>
    <row r="997" spans="1:2" ht="15.75" x14ac:dyDescent="0.2">
      <c r="A997" s="14"/>
      <c r="B997" s="14"/>
    </row>
    <row r="998" spans="1:2" ht="15.75" x14ac:dyDescent="0.2">
      <c r="A998" s="14"/>
      <c r="B998" s="14"/>
    </row>
    <row r="999" spans="1:2" ht="15.75" x14ac:dyDescent="0.2">
      <c r="A999" s="14"/>
      <c r="B999" s="14"/>
    </row>
    <row r="1000" spans="1:2" ht="15.75" x14ac:dyDescent="0.2">
      <c r="A1000" s="14"/>
      <c r="B1000" s="14"/>
    </row>
    <row r="1001" spans="1:2" ht="15.75" x14ac:dyDescent="0.2">
      <c r="A1001" s="14"/>
      <c r="B1001" s="14"/>
    </row>
    <row r="1002" spans="1:2" ht="15.75" x14ac:dyDescent="0.2">
      <c r="A1002" s="14"/>
      <c r="B1002" s="14"/>
    </row>
    <row r="1003" spans="1:2" ht="15.75" x14ac:dyDescent="0.2">
      <c r="A1003" s="14"/>
      <c r="B1003" s="14"/>
    </row>
    <row r="1004" spans="1:2" ht="15.75" x14ac:dyDescent="0.2">
      <c r="A1004" s="14"/>
      <c r="B1004" s="14"/>
    </row>
    <row r="1005" spans="1:2" ht="15.75" x14ac:dyDescent="0.2">
      <c r="A1005" s="14"/>
      <c r="B1005" s="14"/>
    </row>
    <row r="1006" spans="1:2" ht="15.75" x14ac:dyDescent="0.2">
      <c r="A1006" s="14"/>
      <c r="B1006" s="14"/>
    </row>
    <row r="1007" spans="1:2" ht="15.75" x14ac:dyDescent="0.2">
      <c r="A1007" s="14"/>
      <c r="B1007" s="14"/>
    </row>
    <row r="1008" spans="1:2" ht="15.75" x14ac:dyDescent="0.2">
      <c r="A1008" s="14"/>
      <c r="B1008" s="14"/>
    </row>
    <row r="1009" spans="1:2" ht="15.75" x14ac:dyDescent="0.2">
      <c r="A1009" s="14"/>
      <c r="B1009" s="14"/>
    </row>
    <row r="1010" spans="1:2" ht="15.75" x14ac:dyDescent="0.2">
      <c r="A1010" s="14"/>
      <c r="B1010" s="14"/>
    </row>
    <row r="1011" spans="1:2" ht="15.75" x14ac:dyDescent="0.2">
      <c r="A1011" s="14"/>
      <c r="B1011" s="14"/>
    </row>
    <row r="1012" spans="1:2" ht="15.75" x14ac:dyDescent="0.2">
      <c r="A1012" s="14"/>
      <c r="B1012" s="14"/>
    </row>
    <row r="1013" spans="1:2" ht="15.75" x14ac:dyDescent="0.2">
      <c r="A1013" s="14"/>
      <c r="B1013" s="14"/>
    </row>
    <row r="1014" spans="1:2" ht="15.75" x14ac:dyDescent="0.2">
      <c r="A1014" s="14"/>
      <c r="B1014" s="14"/>
    </row>
    <row r="1015" spans="1:2" ht="15.75" x14ac:dyDescent="0.2">
      <c r="A1015" s="14"/>
      <c r="B1015" s="14"/>
    </row>
    <row r="1016" spans="1:2" ht="15.75" x14ac:dyDescent="0.2">
      <c r="A1016" s="14"/>
      <c r="B1016" s="14"/>
    </row>
    <row r="1017" spans="1:2" ht="15.75" x14ac:dyDescent="0.2">
      <c r="A1017" s="14"/>
      <c r="B1017" s="14"/>
    </row>
    <row r="1018" spans="1:2" ht="15.75" x14ac:dyDescent="0.2">
      <c r="A1018" s="14"/>
      <c r="B1018" s="14"/>
    </row>
    <row r="1019" spans="1:2" ht="15.75" x14ac:dyDescent="0.2">
      <c r="A1019" s="14"/>
      <c r="B1019" s="14"/>
    </row>
    <row r="1020" spans="1:2" ht="15.75" x14ac:dyDescent="0.2">
      <c r="A1020" s="14"/>
      <c r="B1020" s="14"/>
    </row>
    <row r="1021" spans="1:2" ht="15.75" x14ac:dyDescent="0.2">
      <c r="A1021" s="14"/>
      <c r="B1021" s="14"/>
    </row>
    <row r="1022" spans="1:2" ht="15.75" x14ac:dyDescent="0.2">
      <c r="A1022" s="14"/>
      <c r="B1022" s="14"/>
    </row>
    <row r="1023" spans="1:2" ht="15.75" x14ac:dyDescent="0.2">
      <c r="A1023" s="14"/>
      <c r="B1023" s="14"/>
    </row>
    <row r="1024" spans="1:2" ht="15.75" x14ac:dyDescent="0.2">
      <c r="A1024" s="14"/>
      <c r="B1024" s="14"/>
    </row>
    <row r="1025" spans="1:2" ht="15.75" x14ac:dyDescent="0.2">
      <c r="A1025" s="14"/>
      <c r="B1025" s="14"/>
    </row>
    <row r="1026" spans="1:2" ht="15.75" x14ac:dyDescent="0.2">
      <c r="A1026" s="14"/>
      <c r="B1026" s="14"/>
    </row>
    <row r="1027" spans="1:2" ht="15.75" x14ac:dyDescent="0.2">
      <c r="A1027" s="14"/>
      <c r="B1027" s="14"/>
    </row>
    <row r="1028" spans="1:2" ht="15.75" x14ac:dyDescent="0.2">
      <c r="A1028" s="14"/>
      <c r="B1028" s="14"/>
    </row>
    <row r="1029" spans="1:2" ht="15.75" x14ac:dyDescent="0.2">
      <c r="A1029" s="14"/>
      <c r="B1029" s="14"/>
    </row>
    <row r="1030" spans="1:2" ht="15.75" x14ac:dyDescent="0.2">
      <c r="A1030" s="14"/>
      <c r="B1030" s="14"/>
    </row>
    <row r="1031" spans="1:2" ht="15.75" x14ac:dyDescent="0.2">
      <c r="A1031" s="14"/>
      <c r="B1031" s="14"/>
    </row>
    <row r="1032" spans="1:2" ht="15.75" x14ac:dyDescent="0.2">
      <c r="A1032" s="14"/>
      <c r="B1032" s="14"/>
    </row>
    <row r="1033" spans="1:2" ht="15.75" x14ac:dyDescent="0.2">
      <c r="A1033" s="14"/>
      <c r="B1033" s="14"/>
    </row>
    <row r="1034" spans="1:2" ht="15.75" x14ac:dyDescent="0.2">
      <c r="A1034" s="14"/>
      <c r="B1034" s="14"/>
    </row>
    <row r="1035" spans="1:2" ht="15.75" x14ac:dyDescent="0.2">
      <c r="A1035" s="14"/>
      <c r="B1035" s="14"/>
    </row>
    <row r="1036" spans="1:2" ht="15.75" x14ac:dyDescent="0.2">
      <c r="A1036" s="14"/>
      <c r="B1036" s="14"/>
    </row>
    <row r="1037" spans="1:2" ht="15.75" x14ac:dyDescent="0.2">
      <c r="A1037" s="14"/>
      <c r="B1037" s="14"/>
    </row>
    <row r="1038" spans="1:2" ht="15.75" x14ac:dyDescent="0.2">
      <c r="A1038" s="14"/>
      <c r="B1038" s="14"/>
    </row>
    <row r="1039" spans="1:2" ht="15.75" x14ac:dyDescent="0.2">
      <c r="A1039" s="14"/>
      <c r="B1039" s="14"/>
    </row>
    <row r="1040" spans="1:2" ht="15.75" x14ac:dyDescent="0.2">
      <c r="A1040" s="14"/>
      <c r="B1040" s="14"/>
    </row>
    <row r="1041" spans="1:2" ht="15.75" x14ac:dyDescent="0.2">
      <c r="A1041" s="14"/>
      <c r="B1041" s="14"/>
    </row>
    <row r="1042" spans="1:2" ht="15.75" x14ac:dyDescent="0.2">
      <c r="A1042" s="14"/>
      <c r="B1042" s="14"/>
    </row>
    <row r="1043" spans="1:2" ht="15.75" x14ac:dyDescent="0.2">
      <c r="A1043" s="14"/>
      <c r="B1043" s="14"/>
    </row>
    <row r="1044" spans="1:2" ht="15.75" x14ac:dyDescent="0.2">
      <c r="A1044" s="14"/>
      <c r="B1044" s="14"/>
    </row>
    <row r="1045" spans="1:2" ht="15.75" x14ac:dyDescent="0.2">
      <c r="A1045" s="14"/>
      <c r="B1045" s="14"/>
    </row>
    <row r="1046" spans="1:2" ht="15.75" x14ac:dyDescent="0.2">
      <c r="A1046" s="14"/>
      <c r="B1046" s="14"/>
    </row>
    <row r="1047" spans="1:2" ht="15.75" x14ac:dyDescent="0.2">
      <c r="A1047" s="14"/>
      <c r="B1047" s="14"/>
    </row>
    <row r="1048" spans="1:2" ht="15.75" x14ac:dyDescent="0.2">
      <c r="A1048" s="14"/>
      <c r="B1048" s="14"/>
    </row>
    <row r="1049" spans="1:2" ht="15.75" x14ac:dyDescent="0.2">
      <c r="A1049" s="14"/>
      <c r="B1049" s="14"/>
    </row>
    <row r="1050" spans="1:2" ht="15.75" x14ac:dyDescent="0.2">
      <c r="A1050" s="14"/>
      <c r="B1050" s="14"/>
    </row>
    <row r="1051" spans="1:2" ht="15.75" x14ac:dyDescent="0.2">
      <c r="A1051" s="14"/>
      <c r="B1051" s="14"/>
    </row>
    <row r="1052" spans="1:2" ht="15.75" x14ac:dyDescent="0.2">
      <c r="A1052" s="14"/>
      <c r="B1052" s="14"/>
    </row>
    <row r="1053" spans="1:2" ht="15.75" x14ac:dyDescent="0.2">
      <c r="A1053" s="14"/>
      <c r="B1053" s="14"/>
    </row>
    <row r="1054" spans="1:2" ht="15.75" x14ac:dyDescent="0.2">
      <c r="A1054" s="14"/>
      <c r="B1054" s="14"/>
    </row>
    <row r="1055" spans="1:2" ht="15.75" x14ac:dyDescent="0.2">
      <c r="A1055" s="14"/>
      <c r="B1055" s="14"/>
    </row>
    <row r="1056" spans="1:2" ht="15.75" x14ac:dyDescent="0.2">
      <c r="A1056" s="14"/>
      <c r="B1056" s="14"/>
    </row>
    <row r="1057" spans="1:2" ht="15.75" x14ac:dyDescent="0.2">
      <c r="A1057" s="14"/>
      <c r="B1057" s="14"/>
    </row>
    <row r="1058" spans="1:2" ht="15.75" x14ac:dyDescent="0.2">
      <c r="A1058" s="14"/>
      <c r="B1058" s="14"/>
    </row>
    <row r="1059" spans="1:2" ht="15.75" x14ac:dyDescent="0.2">
      <c r="A1059" s="14"/>
      <c r="B1059" s="14"/>
    </row>
    <row r="1060" spans="1:2" ht="15.75" x14ac:dyDescent="0.2">
      <c r="A1060" s="14"/>
      <c r="B1060" s="14"/>
    </row>
    <row r="1061" spans="1:2" ht="15.75" x14ac:dyDescent="0.2">
      <c r="A1061" s="14"/>
      <c r="B1061" s="14"/>
    </row>
    <row r="1062" spans="1:2" ht="15.75" x14ac:dyDescent="0.2">
      <c r="A1062" s="14"/>
      <c r="B1062" s="14"/>
    </row>
    <row r="1063" spans="1:2" ht="15.75" x14ac:dyDescent="0.2">
      <c r="A1063" s="14"/>
      <c r="B1063" s="14"/>
    </row>
    <row r="1064" spans="1:2" ht="15.75" x14ac:dyDescent="0.2">
      <c r="A1064" s="14"/>
      <c r="B1064" s="14"/>
    </row>
    <row r="1065" spans="1:2" ht="15.75" x14ac:dyDescent="0.2">
      <c r="A1065" s="14"/>
      <c r="B1065" s="14"/>
    </row>
    <row r="1066" spans="1:2" ht="15.75" x14ac:dyDescent="0.2">
      <c r="A1066" s="14"/>
      <c r="B1066" s="14"/>
    </row>
    <row r="1067" spans="1:2" ht="15.75" x14ac:dyDescent="0.2">
      <c r="A1067" s="14"/>
      <c r="B1067" s="14"/>
    </row>
    <row r="1068" spans="1:2" ht="15.75" x14ac:dyDescent="0.2">
      <c r="A1068" s="14"/>
      <c r="B1068" s="14"/>
    </row>
    <row r="1069" spans="1:2" ht="15.75" x14ac:dyDescent="0.2">
      <c r="A1069" s="14"/>
      <c r="B1069" s="14"/>
    </row>
    <row r="1070" spans="1:2" ht="15.75" x14ac:dyDescent="0.2">
      <c r="A1070" s="14"/>
      <c r="B1070" s="14"/>
    </row>
    <row r="1071" spans="1:2" ht="15.75" x14ac:dyDescent="0.2">
      <c r="A1071" s="14"/>
      <c r="B1071" s="14"/>
    </row>
    <row r="1072" spans="1:2" ht="15.75" x14ac:dyDescent="0.2">
      <c r="A1072" s="14"/>
      <c r="B1072" s="14"/>
    </row>
    <row r="1073" spans="1:2" ht="15.75" x14ac:dyDescent="0.2">
      <c r="A1073" s="14"/>
      <c r="B1073" s="14"/>
    </row>
    <row r="1074" spans="1:2" ht="15.75" x14ac:dyDescent="0.2">
      <c r="A1074" s="14"/>
      <c r="B1074" s="14"/>
    </row>
    <row r="1075" spans="1:2" ht="15.75" x14ac:dyDescent="0.2">
      <c r="A1075" s="14"/>
      <c r="B1075" s="14"/>
    </row>
    <row r="1076" spans="1:2" ht="15.75" x14ac:dyDescent="0.2">
      <c r="A1076" s="14"/>
      <c r="B1076" s="14"/>
    </row>
    <row r="1077" spans="1:2" ht="15.75" x14ac:dyDescent="0.2">
      <c r="A1077" s="14"/>
      <c r="B1077" s="14"/>
    </row>
    <row r="1078" spans="1:2" ht="15.75" x14ac:dyDescent="0.2">
      <c r="A1078" s="14"/>
      <c r="B1078" s="14"/>
    </row>
    <row r="1079" spans="1:2" ht="15.75" x14ac:dyDescent="0.2">
      <c r="A1079" s="14"/>
      <c r="B1079" s="14"/>
    </row>
    <row r="1080" spans="1:2" ht="15.75" x14ac:dyDescent="0.2">
      <c r="A1080" s="14"/>
      <c r="B1080" s="14"/>
    </row>
    <row r="1081" spans="1:2" ht="15.75" x14ac:dyDescent="0.2">
      <c r="A1081" s="14"/>
      <c r="B1081" s="14"/>
    </row>
    <row r="1082" spans="1:2" ht="15.75" x14ac:dyDescent="0.2">
      <c r="A1082" s="14"/>
      <c r="B1082" s="14"/>
    </row>
    <row r="1083" spans="1:2" ht="15.75" x14ac:dyDescent="0.2">
      <c r="A1083" s="14"/>
      <c r="B1083" s="14"/>
    </row>
    <row r="1084" spans="1:2" ht="15.75" x14ac:dyDescent="0.2">
      <c r="A1084" s="14"/>
      <c r="B1084" s="14"/>
    </row>
    <row r="1085" spans="1:2" ht="15.75" x14ac:dyDescent="0.2">
      <c r="A1085" s="14"/>
      <c r="B1085" s="14"/>
    </row>
    <row r="1086" spans="1:2" ht="15.75" x14ac:dyDescent="0.2">
      <c r="A1086" s="14"/>
      <c r="B1086" s="14"/>
    </row>
    <row r="1087" spans="1:2" ht="15.75" x14ac:dyDescent="0.2">
      <c r="A1087" s="14"/>
      <c r="B1087" s="14"/>
    </row>
    <row r="1088" spans="1:2" ht="15.75" x14ac:dyDescent="0.2">
      <c r="A1088" s="14"/>
      <c r="B1088" s="14"/>
    </row>
    <row r="1089" spans="1:2" ht="15.75" x14ac:dyDescent="0.2">
      <c r="A1089" s="14"/>
      <c r="B1089" s="14"/>
    </row>
    <row r="1090" spans="1:2" ht="15.75" x14ac:dyDescent="0.2">
      <c r="A1090" s="14"/>
      <c r="B1090" s="14"/>
    </row>
    <row r="1091" spans="1:2" ht="15.75" x14ac:dyDescent="0.2">
      <c r="A1091" s="14"/>
      <c r="B1091" s="14"/>
    </row>
    <row r="1092" spans="1:2" ht="15.75" x14ac:dyDescent="0.2">
      <c r="A1092" s="14"/>
      <c r="B1092" s="14"/>
    </row>
    <row r="1093" spans="1:2" ht="15.75" x14ac:dyDescent="0.2">
      <c r="A1093" s="14"/>
      <c r="B1093" s="14"/>
    </row>
    <row r="1094" spans="1:2" ht="15.75" x14ac:dyDescent="0.2">
      <c r="A1094" s="14"/>
      <c r="B1094" s="14"/>
    </row>
    <row r="1095" spans="1:2" ht="15.75" x14ac:dyDescent="0.2">
      <c r="A1095" s="14"/>
      <c r="B1095" s="14"/>
    </row>
    <row r="1096" spans="1:2" ht="15.75" x14ac:dyDescent="0.2">
      <c r="A1096" s="14"/>
      <c r="B1096" s="14"/>
    </row>
    <row r="1097" spans="1:2" ht="15.75" x14ac:dyDescent="0.2">
      <c r="A1097" s="14"/>
      <c r="B1097" s="14"/>
    </row>
    <row r="1098" spans="1:2" ht="15.75" x14ac:dyDescent="0.2">
      <c r="A1098" s="14"/>
      <c r="B1098" s="14"/>
    </row>
    <row r="1099" spans="1:2" ht="15.75" x14ac:dyDescent="0.2">
      <c r="A1099" s="14"/>
      <c r="B1099" s="14"/>
    </row>
    <row r="1100" spans="1:2" ht="15.75" x14ac:dyDescent="0.2">
      <c r="A1100" s="14"/>
      <c r="B1100" s="14"/>
    </row>
    <row r="1101" spans="1:2" ht="15.75" x14ac:dyDescent="0.2">
      <c r="A1101" s="14"/>
      <c r="B1101" s="14"/>
    </row>
    <row r="1102" spans="1:2" ht="15.75" x14ac:dyDescent="0.2">
      <c r="A1102" s="14"/>
      <c r="B1102" s="14"/>
    </row>
    <row r="1103" spans="1:2" ht="15.75" x14ac:dyDescent="0.2">
      <c r="A1103" s="14"/>
      <c r="B1103" s="14"/>
    </row>
    <row r="1104" spans="1:2" ht="15.75" x14ac:dyDescent="0.2">
      <c r="A1104" s="14"/>
      <c r="B1104" s="14"/>
    </row>
    <row r="1105" spans="1:2" ht="15.75" x14ac:dyDescent="0.2">
      <c r="A1105" s="14"/>
      <c r="B1105" s="14"/>
    </row>
    <row r="1106" spans="1:2" ht="15.75" x14ac:dyDescent="0.2">
      <c r="A1106" s="14"/>
      <c r="B1106" s="14"/>
    </row>
    <row r="1107" spans="1:2" ht="15.75" x14ac:dyDescent="0.2">
      <c r="A1107" s="14"/>
      <c r="B1107" s="14"/>
    </row>
    <row r="1108" spans="1:2" ht="15.75" x14ac:dyDescent="0.2">
      <c r="A1108" s="14"/>
      <c r="B1108" s="14"/>
    </row>
    <row r="1109" spans="1:2" ht="15.75" x14ac:dyDescent="0.2">
      <c r="A1109" s="14"/>
      <c r="B1109" s="14"/>
    </row>
    <row r="1110" spans="1:2" ht="15.75" x14ac:dyDescent="0.2">
      <c r="A1110" s="14"/>
      <c r="B1110" s="14"/>
    </row>
    <row r="1111" spans="1:2" ht="15.75" x14ac:dyDescent="0.2">
      <c r="A1111" s="14"/>
      <c r="B1111" s="14"/>
    </row>
    <row r="1112" spans="1:2" ht="15.75" x14ac:dyDescent="0.2">
      <c r="A1112" s="14"/>
      <c r="B1112" s="14"/>
    </row>
    <row r="1113" spans="1:2" ht="15.75" x14ac:dyDescent="0.2">
      <c r="A1113" s="14"/>
      <c r="B1113" s="14"/>
    </row>
    <row r="1114" spans="1:2" ht="15.75" x14ac:dyDescent="0.2">
      <c r="A1114" s="14"/>
      <c r="B1114" s="14"/>
    </row>
    <row r="1115" spans="1:2" ht="15.75" x14ac:dyDescent="0.2">
      <c r="A1115" s="14"/>
      <c r="B1115" s="14"/>
    </row>
    <row r="1116" spans="1:2" ht="15.75" x14ac:dyDescent="0.2">
      <c r="A1116" s="14"/>
      <c r="B1116" s="14"/>
    </row>
    <row r="1117" spans="1:2" ht="15.75" x14ac:dyDescent="0.2">
      <c r="A1117" s="14"/>
      <c r="B1117" s="14"/>
    </row>
    <row r="1118" spans="1:2" ht="15.75" x14ac:dyDescent="0.2">
      <c r="A1118" s="14"/>
      <c r="B1118" s="14"/>
    </row>
    <row r="1119" spans="1:2" ht="15.75" x14ac:dyDescent="0.2">
      <c r="A1119" s="14"/>
      <c r="B1119" s="14"/>
    </row>
    <row r="1120" spans="1:2" ht="15.75" x14ac:dyDescent="0.2">
      <c r="A1120" s="14"/>
      <c r="B1120" s="14"/>
    </row>
    <row r="1121" spans="1:2" ht="15.75" x14ac:dyDescent="0.2">
      <c r="A1121" s="14"/>
      <c r="B1121" s="14"/>
    </row>
    <row r="1122" spans="1:2" ht="15.75" x14ac:dyDescent="0.2">
      <c r="A1122" s="14"/>
      <c r="B1122" s="14"/>
    </row>
    <row r="1123" spans="1:2" ht="15.75" x14ac:dyDescent="0.2">
      <c r="A1123" s="14"/>
      <c r="B1123" s="14"/>
    </row>
    <row r="1124" spans="1:2" ht="15.75" x14ac:dyDescent="0.2">
      <c r="A1124" s="14"/>
      <c r="B1124" s="14"/>
    </row>
    <row r="1125" spans="1:2" ht="15.75" x14ac:dyDescent="0.2">
      <c r="A1125" s="14"/>
      <c r="B1125" s="14"/>
    </row>
    <row r="1126" spans="1:2" ht="15.75" x14ac:dyDescent="0.2">
      <c r="A1126" s="14"/>
      <c r="B1126" s="14"/>
    </row>
    <row r="1127" spans="1:2" ht="15.75" x14ac:dyDescent="0.2">
      <c r="A1127" s="14"/>
      <c r="B1127" s="14"/>
    </row>
    <row r="1128" spans="1:2" ht="15.75" x14ac:dyDescent="0.2">
      <c r="A1128" s="14"/>
      <c r="B1128" s="14"/>
    </row>
    <row r="1129" spans="1:2" ht="15.75" x14ac:dyDescent="0.2">
      <c r="A1129" s="14"/>
      <c r="B1129" s="14"/>
    </row>
    <row r="1130" spans="1:2" ht="15.75" x14ac:dyDescent="0.2">
      <c r="A1130" s="14"/>
      <c r="B1130" s="14"/>
    </row>
    <row r="1131" spans="1:2" ht="15.75" x14ac:dyDescent="0.2">
      <c r="A1131" s="14"/>
      <c r="B1131" s="14"/>
    </row>
    <row r="1132" spans="1:2" ht="15.75" x14ac:dyDescent="0.2">
      <c r="A1132" s="14"/>
      <c r="B1132" s="14"/>
    </row>
    <row r="1133" spans="1:2" ht="15.75" x14ac:dyDescent="0.2">
      <c r="A1133" s="14"/>
      <c r="B1133" s="14"/>
    </row>
    <row r="1134" spans="1:2" ht="15.75" x14ac:dyDescent="0.2">
      <c r="A1134" s="14"/>
      <c r="B1134" s="14"/>
    </row>
    <row r="1135" spans="1:2" ht="15.75" x14ac:dyDescent="0.2">
      <c r="A1135" s="14"/>
      <c r="B1135" s="14"/>
    </row>
    <row r="1136" spans="1:2" ht="15.75" x14ac:dyDescent="0.2">
      <c r="A1136" s="14"/>
      <c r="B1136" s="14"/>
    </row>
    <row r="1137" spans="1:2" ht="15.75" x14ac:dyDescent="0.2">
      <c r="A1137" s="14"/>
      <c r="B1137" s="14"/>
    </row>
    <row r="1138" spans="1:2" ht="15.75" x14ac:dyDescent="0.2">
      <c r="A1138" s="14"/>
      <c r="B1138" s="14"/>
    </row>
    <row r="1139" spans="1:2" ht="15.75" x14ac:dyDescent="0.2">
      <c r="A1139" s="14"/>
      <c r="B1139" s="14"/>
    </row>
    <row r="1140" spans="1:2" ht="15.75" x14ac:dyDescent="0.2">
      <c r="A1140" s="14"/>
      <c r="B1140" s="14"/>
    </row>
    <row r="1141" spans="1:2" ht="15.75" x14ac:dyDescent="0.2">
      <c r="A1141" s="14"/>
      <c r="B1141" s="14"/>
    </row>
    <row r="1142" spans="1:2" ht="15.75" x14ac:dyDescent="0.2">
      <c r="A1142" s="14"/>
      <c r="B1142" s="14"/>
    </row>
    <row r="1143" spans="1:2" ht="15.75" x14ac:dyDescent="0.2">
      <c r="A1143" s="14"/>
      <c r="B1143" s="14"/>
    </row>
    <row r="1144" spans="1:2" ht="15.75" x14ac:dyDescent="0.2">
      <c r="A1144" s="14"/>
      <c r="B1144" s="14"/>
    </row>
    <row r="1145" spans="1:2" ht="15.75" x14ac:dyDescent="0.2">
      <c r="A1145" s="14"/>
      <c r="B1145" s="14"/>
    </row>
    <row r="1146" spans="1:2" ht="15.75" x14ac:dyDescent="0.2">
      <c r="A1146" s="14"/>
      <c r="B1146" s="14"/>
    </row>
    <row r="1147" spans="1:2" ht="15.75" x14ac:dyDescent="0.2">
      <c r="A1147" s="14"/>
      <c r="B1147" s="14"/>
    </row>
    <row r="1148" spans="1:2" ht="15.75" x14ac:dyDescent="0.2">
      <c r="A1148" s="14"/>
      <c r="B1148" s="14"/>
    </row>
    <row r="1149" spans="1:2" ht="15.75" x14ac:dyDescent="0.2">
      <c r="A1149" s="14"/>
      <c r="B1149" s="14"/>
    </row>
    <row r="1150" spans="1:2" ht="15.75" x14ac:dyDescent="0.2">
      <c r="A1150" s="14"/>
      <c r="B1150" s="14"/>
    </row>
    <row r="1151" spans="1:2" ht="15.75" x14ac:dyDescent="0.2">
      <c r="A1151" s="14"/>
      <c r="B1151" s="14"/>
    </row>
    <row r="1152" spans="1:2" ht="15.75" x14ac:dyDescent="0.2">
      <c r="A1152" s="14"/>
      <c r="B1152" s="14"/>
    </row>
    <row r="1153" spans="1:2" ht="15.75" x14ac:dyDescent="0.2">
      <c r="A1153" s="14"/>
      <c r="B1153" s="14"/>
    </row>
    <row r="1154" spans="1:2" ht="15.75" x14ac:dyDescent="0.2">
      <c r="A1154" s="14"/>
      <c r="B1154" s="14"/>
    </row>
    <row r="1155" spans="1:2" ht="15.75" x14ac:dyDescent="0.2">
      <c r="A1155" s="14"/>
      <c r="B1155" s="14"/>
    </row>
    <row r="1156" spans="1:2" ht="15.75" x14ac:dyDescent="0.2">
      <c r="A1156" s="14"/>
      <c r="B1156" s="14"/>
    </row>
    <row r="1157" spans="1:2" ht="15.75" x14ac:dyDescent="0.2">
      <c r="A1157" s="14"/>
      <c r="B1157" s="14"/>
    </row>
    <row r="1158" spans="1:2" ht="15.75" x14ac:dyDescent="0.2">
      <c r="A1158" s="14"/>
      <c r="B1158" s="14"/>
    </row>
    <row r="1159" spans="1:2" ht="15.75" x14ac:dyDescent="0.2">
      <c r="A1159" s="14"/>
      <c r="B1159" s="14"/>
    </row>
    <row r="1160" spans="1:2" ht="15.75" x14ac:dyDescent="0.2">
      <c r="A1160" s="14"/>
      <c r="B1160" s="14"/>
    </row>
    <row r="1161" spans="1:2" ht="15.75" x14ac:dyDescent="0.2">
      <c r="A1161" s="14"/>
      <c r="B1161" s="14"/>
    </row>
    <row r="1162" spans="1:2" ht="15.75" x14ac:dyDescent="0.2">
      <c r="A1162" s="14"/>
      <c r="B1162" s="14"/>
    </row>
    <row r="1163" spans="1:2" ht="15.75" x14ac:dyDescent="0.2">
      <c r="A1163" s="14"/>
      <c r="B1163" s="14"/>
    </row>
    <row r="1164" spans="1:2" ht="15.75" x14ac:dyDescent="0.2">
      <c r="A1164" s="14"/>
      <c r="B1164" s="14"/>
    </row>
    <row r="1165" spans="1:2" ht="15.75" x14ac:dyDescent="0.2">
      <c r="A1165" s="14"/>
      <c r="B1165" s="14"/>
    </row>
    <row r="1166" spans="1:2" ht="15.75" x14ac:dyDescent="0.2">
      <c r="A1166" s="14"/>
      <c r="B1166" s="14"/>
    </row>
    <row r="1167" spans="1:2" ht="15.75" x14ac:dyDescent="0.2">
      <c r="A1167" s="14"/>
      <c r="B1167" s="14"/>
    </row>
    <row r="1168" spans="1:2" ht="15.75" x14ac:dyDescent="0.2">
      <c r="A1168" s="14"/>
      <c r="B1168" s="14"/>
    </row>
    <row r="1169" spans="1:2" ht="15.75" x14ac:dyDescent="0.2">
      <c r="A1169" s="14"/>
      <c r="B1169" s="14"/>
    </row>
    <row r="1170" spans="1:2" ht="15.75" x14ac:dyDescent="0.2">
      <c r="A1170" s="14"/>
      <c r="B1170" s="14"/>
    </row>
    <row r="1171" spans="1:2" ht="15.75" x14ac:dyDescent="0.2">
      <c r="A1171" s="14"/>
      <c r="B1171" s="14"/>
    </row>
    <row r="1172" spans="1:2" ht="15.75" x14ac:dyDescent="0.2">
      <c r="A1172" s="14"/>
      <c r="B1172" s="14"/>
    </row>
    <row r="1173" spans="1:2" ht="15.75" x14ac:dyDescent="0.2">
      <c r="A1173" s="14"/>
      <c r="B1173" s="14"/>
    </row>
    <row r="1174" spans="1:2" ht="15.75" x14ac:dyDescent="0.2">
      <c r="A1174" s="14"/>
      <c r="B1174" s="14"/>
    </row>
    <row r="1175" spans="1:2" ht="15.75" x14ac:dyDescent="0.2">
      <c r="A1175" s="14"/>
      <c r="B1175" s="14"/>
    </row>
    <row r="1176" spans="1:2" ht="15.75" x14ac:dyDescent="0.2">
      <c r="A1176" s="14"/>
      <c r="B1176" s="14"/>
    </row>
    <row r="1177" spans="1:2" ht="15.75" x14ac:dyDescent="0.2">
      <c r="A1177" s="14"/>
      <c r="B1177" s="14"/>
    </row>
    <row r="1178" spans="1:2" ht="15.75" x14ac:dyDescent="0.2">
      <c r="A1178" s="14"/>
      <c r="B1178" s="14"/>
    </row>
    <row r="1179" spans="1:2" ht="15.75" x14ac:dyDescent="0.2">
      <c r="A1179" s="14"/>
      <c r="B1179" s="14"/>
    </row>
    <row r="1180" spans="1:2" ht="15.75" x14ac:dyDescent="0.2">
      <c r="A1180" s="14"/>
      <c r="B1180" s="14"/>
    </row>
    <row r="1181" spans="1:2" ht="15.75" x14ac:dyDescent="0.2">
      <c r="A1181" s="14"/>
      <c r="B1181" s="14"/>
    </row>
    <row r="1182" spans="1:2" ht="15.75" x14ac:dyDescent="0.2">
      <c r="A1182" s="14"/>
      <c r="B1182" s="14"/>
    </row>
    <row r="1183" spans="1:2" ht="15.75" x14ac:dyDescent="0.2">
      <c r="A1183" s="14"/>
      <c r="B1183" s="14"/>
    </row>
    <row r="1184" spans="1:2" ht="15.75" x14ac:dyDescent="0.2">
      <c r="A1184" s="14"/>
      <c r="B1184" s="14"/>
    </row>
    <row r="1185" spans="1:2" ht="15.75" x14ac:dyDescent="0.2">
      <c r="A1185" s="14"/>
      <c r="B1185" s="14"/>
    </row>
    <row r="1186" spans="1:2" ht="15.75" x14ac:dyDescent="0.2">
      <c r="A1186" s="14"/>
      <c r="B1186" s="14"/>
    </row>
    <row r="1187" spans="1:2" ht="15.75" x14ac:dyDescent="0.2">
      <c r="A1187" s="14"/>
      <c r="B1187" s="14"/>
    </row>
    <row r="1188" spans="1:2" ht="15.75" x14ac:dyDescent="0.2">
      <c r="A1188" s="14"/>
      <c r="B1188" s="14"/>
    </row>
    <row r="1189" spans="1:2" ht="15.75" x14ac:dyDescent="0.2">
      <c r="A1189" s="14"/>
      <c r="B1189" s="14"/>
    </row>
    <row r="1190" spans="1:2" ht="15.75" x14ac:dyDescent="0.2">
      <c r="A1190" s="14"/>
      <c r="B1190" s="14"/>
    </row>
    <row r="1191" spans="1:2" ht="15.75" x14ac:dyDescent="0.2">
      <c r="A1191" s="14"/>
      <c r="B1191" s="14"/>
    </row>
    <row r="1192" spans="1:2" ht="15.75" x14ac:dyDescent="0.2">
      <c r="A1192" s="14"/>
      <c r="B1192" s="14"/>
    </row>
    <row r="1193" spans="1:2" ht="15.75" x14ac:dyDescent="0.2">
      <c r="A1193" s="14"/>
      <c r="B1193" s="14"/>
    </row>
    <row r="1194" spans="1:2" ht="15.75" x14ac:dyDescent="0.2">
      <c r="A1194" s="14"/>
      <c r="B1194" s="14"/>
    </row>
    <row r="1195" spans="1:2" ht="15.75" x14ac:dyDescent="0.2">
      <c r="A1195" s="14"/>
      <c r="B1195" s="14"/>
    </row>
    <row r="1196" spans="1:2" ht="15.75" x14ac:dyDescent="0.2">
      <c r="A1196" s="14"/>
      <c r="B1196" s="14"/>
    </row>
    <row r="1197" spans="1:2" ht="15.75" x14ac:dyDescent="0.2">
      <c r="A1197" s="14"/>
      <c r="B1197" s="14"/>
    </row>
    <row r="1198" spans="1:2" ht="15.75" x14ac:dyDescent="0.2">
      <c r="A1198" s="14"/>
      <c r="B1198" s="14"/>
    </row>
    <row r="1199" spans="1:2" ht="15.75" x14ac:dyDescent="0.2">
      <c r="A1199" s="14"/>
      <c r="B1199" s="14"/>
    </row>
    <row r="1200" spans="1:2" ht="15.75" x14ac:dyDescent="0.2">
      <c r="A1200" s="14"/>
      <c r="B1200" s="14"/>
    </row>
    <row r="1201" spans="1:2" ht="15.75" x14ac:dyDescent="0.2">
      <c r="A1201" s="14"/>
      <c r="B1201" s="14"/>
    </row>
    <row r="1202" spans="1:2" ht="15.75" x14ac:dyDescent="0.2">
      <c r="A1202" s="14"/>
      <c r="B1202" s="14"/>
    </row>
    <row r="1203" spans="1:2" ht="15.75" x14ac:dyDescent="0.2">
      <c r="A1203" s="14"/>
      <c r="B1203" s="14"/>
    </row>
    <row r="1204" spans="1:2" ht="15.75" x14ac:dyDescent="0.2">
      <c r="A1204" s="14"/>
      <c r="B1204" s="14"/>
    </row>
    <row r="1205" spans="1:2" ht="15.75" x14ac:dyDescent="0.2">
      <c r="A1205" s="14"/>
      <c r="B1205" s="14"/>
    </row>
    <row r="1206" spans="1:2" ht="15.75" x14ac:dyDescent="0.2">
      <c r="A1206" s="14"/>
      <c r="B1206" s="14"/>
    </row>
    <row r="1207" spans="1:2" ht="15.75" x14ac:dyDescent="0.2">
      <c r="A1207" s="14"/>
      <c r="B1207" s="14"/>
    </row>
    <row r="1208" spans="1:2" ht="15.75" x14ac:dyDescent="0.2">
      <c r="A1208" s="14"/>
      <c r="B1208" s="14"/>
    </row>
    <row r="1209" spans="1:2" ht="15.75" x14ac:dyDescent="0.2">
      <c r="A1209" s="14"/>
      <c r="B1209" s="14"/>
    </row>
    <row r="1210" spans="1:2" ht="15.75" x14ac:dyDescent="0.2">
      <c r="A1210" s="14"/>
      <c r="B1210" s="14"/>
    </row>
    <row r="1211" spans="1:2" ht="15.75" x14ac:dyDescent="0.2">
      <c r="A1211" s="14"/>
      <c r="B1211" s="14"/>
    </row>
    <row r="1212" spans="1:2" ht="15.75" x14ac:dyDescent="0.2">
      <c r="A1212" s="14"/>
      <c r="B1212" s="14"/>
    </row>
    <row r="1213" spans="1:2" ht="15.75" x14ac:dyDescent="0.2">
      <c r="A1213" s="14"/>
      <c r="B1213" s="14"/>
    </row>
    <row r="1214" spans="1:2" ht="15.75" x14ac:dyDescent="0.2">
      <c r="A1214" s="14"/>
      <c r="B1214" s="14"/>
    </row>
    <row r="1215" spans="1:2" ht="15.75" x14ac:dyDescent="0.2">
      <c r="A1215" s="14"/>
      <c r="B1215" s="14"/>
    </row>
    <row r="1216" spans="1:2" ht="15.75" x14ac:dyDescent="0.2">
      <c r="A1216" s="14"/>
      <c r="B1216" s="14"/>
    </row>
    <row r="1217" spans="1:2" ht="15.75" x14ac:dyDescent="0.2">
      <c r="A1217" s="14"/>
      <c r="B1217" s="14"/>
    </row>
    <row r="1218" spans="1:2" ht="15.75" x14ac:dyDescent="0.2">
      <c r="A1218" s="14"/>
      <c r="B1218" s="14"/>
    </row>
    <row r="1219" spans="1:2" ht="15.75" x14ac:dyDescent="0.2">
      <c r="A1219" s="14"/>
      <c r="B1219" s="14"/>
    </row>
    <row r="1220" spans="1:2" ht="15.75" x14ac:dyDescent="0.2">
      <c r="A1220" s="14"/>
      <c r="B1220" s="14"/>
    </row>
    <row r="1221" spans="1:2" ht="15.75" x14ac:dyDescent="0.2">
      <c r="A1221" s="14"/>
      <c r="B1221" s="14"/>
    </row>
    <row r="1222" spans="1:2" ht="15.75" x14ac:dyDescent="0.2">
      <c r="A1222" s="14"/>
      <c r="B1222" s="14"/>
    </row>
    <row r="1223" spans="1:2" ht="15.75" x14ac:dyDescent="0.2">
      <c r="A1223" s="14"/>
      <c r="B1223" s="14"/>
    </row>
    <row r="1224" spans="1:2" ht="15.75" x14ac:dyDescent="0.2">
      <c r="A1224" s="14"/>
      <c r="B1224" s="14"/>
    </row>
    <row r="1225" spans="1:2" ht="15.75" x14ac:dyDescent="0.2">
      <c r="A1225" s="14"/>
      <c r="B1225" s="14"/>
    </row>
    <row r="1226" spans="1:2" ht="15.75" x14ac:dyDescent="0.2">
      <c r="A1226" s="14"/>
      <c r="B1226" s="14"/>
    </row>
    <row r="1227" spans="1:2" ht="15.75" x14ac:dyDescent="0.2">
      <c r="A1227" s="14"/>
      <c r="B1227" s="14"/>
    </row>
    <row r="1228" spans="1:2" ht="15.75" x14ac:dyDescent="0.2">
      <c r="A1228" s="14"/>
      <c r="B1228" s="14"/>
    </row>
    <row r="1229" spans="1:2" ht="15.75" x14ac:dyDescent="0.2">
      <c r="A1229" s="14"/>
      <c r="B1229" s="14"/>
    </row>
    <row r="1230" spans="1:2" ht="15.75" x14ac:dyDescent="0.2">
      <c r="A1230" s="14"/>
      <c r="B1230" s="14"/>
    </row>
    <row r="1231" spans="1:2" ht="15.75" x14ac:dyDescent="0.2">
      <c r="A1231" s="14"/>
      <c r="B1231" s="14"/>
    </row>
    <row r="1232" spans="1:2" ht="15.75" x14ac:dyDescent="0.2">
      <c r="A1232" s="14"/>
      <c r="B1232" s="14"/>
    </row>
    <row r="1233" spans="1:2" ht="15.75" x14ac:dyDescent="0.2">
      <c r="A1233" s="14"/>
      <c r="B1233" s="14"/>
    </row>
    <row r="1234" spans="1:2" ht="15.75" x14ac:dyDescent="0.2">
      <c r="A1234" s="14"/>
      <c r="B1234" s="14"/>
    </row>
    <row r="1235" spans="1:2" ht="15.75" x14ac:dyDescent="0.2">
      <c r="A1235" s="14"/>
      <c r="B1235" s="14"/>
    </row>
    <row r="1236" spans="1:2" ht="15.75" x14ac:dyDescent="0.2">
      <c r="A1236" s="14"/>
      <c r="B1236" s="14"/>
    </row>
    <row r="1237" spans="1:2" ht="15.75" x14ac:dyDescent="0.2">
      <c r="A1237" s="14"/>
      <c r="B1237" s="14"/>
    </row>
    <row r="1238" spans="1:2" ht="15.75" x14ac:dyDescent="0.2">
      <c r="A1238" s="14"/>
      <c r="B1238" s="14"/>
    </row>
    <row r="1239" spans="1:2" ht="15.75" x14ac:dyDescent="0.2">
      <c r="A1239" s="14"/>
      <c r="B1239" s="14"/>
    </row>
    <row r="1240" spans="1:2" ht="15.75" x14ac:dyDescent="0.2">
      <c r="A1240" s="14"/>
      <c r="B1240" s="14"/>
    </row>
    <row r="1241" spans="1:2" ht="15.75" x14ac:dyDescent="0.2">
      <c r="A1241" s="14"/>
      <c r="B1241" s="14"/>
    </row>
    <row r="1242" spans="1:2" ht="15.75" x14ac:dyDescent="0.2">
      <c r="A1242" s="14"/>
      <c r="B1242" s="14"/>
    </row>
    <row r="1243" spans="1:2" ht="15.75" x14ac:dyDescent="0.2">
      <c r="A1243" s="14"/>
      <c r="B1243" s="14"/>
    </row>
    <row r="1244" spans="1:2" ht="15.75" x14ac:dyDescent="0.2">
      <c r="A1244" s="14"/>
      <c r="B1244" s="14"/>
    </row>
    <row r="1245" spans="1:2" ht="15.75" x14ac:dyDescent="0.2">
      <c r="A1245" s="14"/>
      <c r="B1245" s="14"/>
    </row>
    <row r="1246" spans="1:2" ht="15.75" x14ac:dyDescent="0.2">
      <c r="A1246" s="14"/>
      <c r="B1246" s="14"/>
    </row>
    <row r="1247" spans="1:2" ht="15.75" x14ac:dyDescent="0.2">
      <c r="A1247" s="14"/>
      <c r="B1247" s="14"/>
    </row>
    <row r="1248" spans="1:2" ht="15.75" x14ac:dyDescent="0.2">
      <c r="A1248" s="14"/>
      <c r="B1248" s="14"/>
    </row>
    <row r="1249" spans="1:2" ht="15.75" x14ac:dyDescent="0.2">
      <c r="A1249" s="14"/>
      <c r="B1249" s="14"/>
    </row>
    <row r="1250" spans="1:2" ht="15.75" x14ac:dyDescent="0.2">
      <c r="A1250" s="14"/>
      <c r="B1250" s="14"/>
    </row>
    <row r="1251" spans="1:2" ht="15.75" x14ac:dyDescent="0.2">
      <c r="A1251" s="14"/>
      <c r="B1251" s="14"/>
    </row>
    <row r="1252" spans="1:2" ht="15.75" x14ac:dyDescent="0.2">
      <c r="A1252" s="14"/>
      <c r="B1252" s="14"/>
    </row>
    <row r="1253" spans="1:2" ht="15.75" x14ac:dyDescent="0.2">
      <c r="A1253" s="14"/>
      <c r="B1253" s="14"/>
    </row>
    <row r="1254" spans="1:2" ht="15.75" x14ac:dyDescent="0.2">
      <c r="A1254" s="14"/>
      <c r="B1254" s="14"/>
    </row>
    <row r="1255" spans="1:2" ht="15.75" x14ac:dyDescent="0.2">
      <c r="A1255" s="14"/>
      <c r="B1255" s="14"/>
    </row>
    <row r="1256" spans="1:2" ht="15.75" x14ac:dyDescent="0.2">
      <c r="A1256" s="14"/>
      <c r="B1256" s="14"/>
    </row>
    <row r="1257" spans="1:2" ht="15.75" x14ac:dyDescent="0.2">
      <c r="A1257" s="14"/>
      <c r="B1257" s="14"/>
    </row>
    <row r="1258" spans="1:2" ht="15.75" x14ac:dyDescent="0.2">
      <c r="A1258" s="14"/>
      <c r="B1258" s="14"/>
    </row>
    <row r="1259" spans="1:2" ht="15.75" x14ac:dyDescent="0.2">
      <c r="A1259" s="14"/>
      <c r="B1259" s="14"/>
    </row>
    <row r="1260" spans="1:2" ht="15.75" x14ac:dyDescent="0.2">
      <c r="A1260" s="14"/>
      <c r="B1260" s="14"/>
    </row>
    <row r="1261" spans="1:2" ht="15.75" x14ac:dyDescent="0.2">
      <c r="A1261" s="14"/>
      <c r="B1261" s="14"/>
    </row>
    <row r="1262" spans="1:2" ht="15.75" x14ac:dyDescent="0.2">
      <c r="A1262" s="14"/>
      <c r="B1262" s="14"/>
    </row>
    <row r="1263" spans="1:2" ht="15.75" x14ac:dyDescent="0.2">
      <c r="A1263" s="14"/>
      <c r="B1263" s="14"/>
    </row>
    <row r="1264" spans="1:2" ht="15.75" x14ac:dyDescent="0.2">
      <c r="A1264" s="14"/>
      <c r="B1264" s="14"/>
    </row>
    <row r="1265" spans="1:2" ht="15.75" x14ac:dyDescent="0.2">
      <c r="A1265" s="14"/>
      <c r="B1265" s="14"/>
    </row>
    <row r="1266" spans="1:2" ht="15.75" x14ac:dyDescent="0.2">
      <c r="A1266" s="14"/>
      <c r="B1266" s="14"/>
    </row>
    <row r="1267" spans="1:2" ht="15.75" x14ac:dyDescent="0.2">
      <c r="A1267" s="14"/>
      <c r="B1267" s="14"/>
    </row>
    <row r="1268" spans="1:2" ht="15.75" x14ac:dyDescent="0.2">
      <c r="A1268" s="14"/>
      <c r="B1268" s="14"/>
    </row>
    <row r="1269" spans="1:2" ht="15.75" x14ac:dyDescent="0.2">
      <c r="A1269" s="14"/>
      <c r="B1269" s="14"/>
    </row>
    <row r="1270" spans="1:2" ht="15.75" x14ac:dyDescent="0.2">
      <c r="A1270" s="14"/>
      <c r="B1270" s="14"/>
    </row>
    <row r="1271" spans="1:2" ht="15.75" x14ac:dyDescent="0.2">
      <c r="A1271" s="14"/>
      <c r="B1271" s="14"/>
    </row>
    <row r="1272" spans="1:2" ht="15.75" x14ac:dyDescent="0.2">
      <c r="A1272" s="14"/>
      <c r="B1272" s="14"/>
    </row>
    <row r="1273" spans="1:2" ht="15.75" x14ac:dyDescent="0.2">
      <c r="A1273" s="14"/>
      <c r="B1273" s="14"/>
    </row>
    <row r="1274" spans="1:2" ht="15.75" x14ac:dyDescent="0.2">
      <c r="A1274" s="14"/>
      <c r="B1274" s="14"/>
    </row>
    <row r="1275" spans="1:2" ht="15.75" x14ac:dyDescent="0.2">
      <c r="A1275" s="14"/>
      <c r="B1275" s="14"/>
    </row>
    <row r="1276" spans="1:2" ht="15.75" x14ac:dyDescent="0.2">
      <c r="A1276" s="14"/>
      <c r="B1276" s="14"/>
    </row>
    <row r="1277" spans="1:2" ht="15.75" x14ac:dyDescent="0.2">
      <c r="A1277" s="14"/>
      <c r="B1277" s="14"/>
    </row>
    <row r="1278" spans="1:2" ht="15.75" x14ac:dyDescent="0.2">
      <c r="A1278" s="14"/>
      <c r="B1278" s="14"/>
    </row>
    <row r="1279" spans="1:2" ht="15.75" x14ac:dyDescent="0.2">
      <c r="A1279" s="14"/>
      <c r="B1279" s="14"/>
    </row>
    <row r="1280" spans="1:2" ht="15.75" x14ac:dyDescent="0.2">
      <c r="A1280" s="14"/>
      <c r="B1280" s="14"/>
    </row>
    <row r="1281" spans="1:2" ht="15.75" x14ac:dyDescent="0.2">
      <c r="A1281" s="14"/>
      <c r="B1281" s="14"/>
    </row>
    <row r="1282" spans="1:2" ht="15.75" x14ac:dyDescent="0.2">
      <c r="A1282" s="14"/>
      <c r="B1282" s="14"/>
    </row>
    <row r="1283" spans="1:2" ht="15.75" x14ac:dyDescent="0.2">
      <c r="A1283" s="14"/>
      <c r="B1283" s="14"/>
    </row>
    <row r="1284" spans="1:2" ht="15.75" x14ac:dyDescent="0.2">
      <c r="A1284" s="14"/>
      <c r="B1284" s="14"/>
    </row>
    <row r="1285" spans="1:2" ht="15.75" x14ac:dyDescent="0.2">
      <c r="A1285" s="14"/>
      <c r="B1285" s="14"/>
    </row>
    <row r="1286" spans="1:2" ht="15.75" x14ac:dyDescent="0.2">
      <c r="A1286" s="14"/>
      <c r="B1286" s="14"/>
    </row>
    <row r="1287" spans="1:2" ht="15.75" x14ac:dyDescent="0.2">
      <c r="A1287" s="14"/>
      <c r="B1287" s="14"/>
    </row>
    <row r="1288" spans="1:2" ht="15.75" x14ac:dyDescent="0.2">
      <c r="A1288" s="14"/>
      <c r="B1288" s="14"/>
    </row>
    <row r="1289" spans="1:2" ht="15.75" x14ac:dyDescent="0.2">
      <c r="A1289" s="14"/>
      <c r="B1289" s="14"/>
    </row>
    <row r="1290" spans="1:2" ht="15.75" x14ac:dyDescent="0.2">
      <c r="A1290" s="14"/>
      <c r="B1290" s="14"/>
    </row>
    <row r="1291" spans="1:2" ht="15.75" x14ac:dyDescent="0.2">
      <c r="A1291" s="14"/>
      <c r="B1291" s="14"/>
    </row>
    <row r="1292" spans="1:2" ht="15.75" x14ac:dyDescent="0.2">
      <c r="A1292" s="14"/>
      <c r="B1292" s="14"/>
    </row>
    <row r="1293" spans="1:2" ht="15.75" x14ac:dyDescent="0.2">
      <c r="A1293" s="14"/>
      <c r="B1293" s="14"/>
    </row>
    <row r="1294" spans="1:2" ht="15.75" x14ac:dyDescent="0.2">
      <c r="A1294" s="14"/>
      <c r="B1294" s="14"/>
    </row>
    <row r="1295" spans="1:2" ht="15.75" x14ac:dyDescent="0.2">
      <c r="A1295" s="14"/>
      <c r="B1295" s="14"/>
    </row>
    <row r="1296" spans="1:2" ht="15.75" x14ac:dyDescent="0.2">
      <c r="A1296" s="14"/>
      <c r="B1296" s="14"/>
    </row>
    <row r="1297" spans="1:2" ht="15.75" x14ac:dyDescent="0.2">
      <c r="A1297" s="14"/>
      <c r="B1297" s="14"/>
    </row>
    <row r="1298" spans="1:2" ht="15.75" x14ac:dyDescent="0.2">
      <c r="A1298" s="14"/>
      <c r="B1298" s="14"/>
    </row>
    <row r="1299" spans="1:2" ht="15.75" x14ac:dyDescent="0.2">
      <c r="A1299" s="14"/>
      <c r="B1299" s="14"/>
    </row>
    <row r="1300" spans="1:2" ht="15.75" x14ac:dyDescent="0.2">
      <c r="A1300" s="14"/>
      <c r="B1300" s="14"/>
    </row>
    <row r="1301" spans="1:2" ht="15.75" x14ac:dyDescent="0.2">
      <c r="A1301" s="14"/>
      <c r="B1301" s="14"/>
    </row>
    <row r="1302" spans="1:2" ht="15.75" x14ac:dyDescent="0.2">
      <c r="A1302" s="14"/>
      <c r="B1302" s="14"/>
    </row>
    <row r="1303" spans="1:2" ht="15.75" x14ac:dyDescent="0.2">
      <c r="A1303" s="14"/>
      <c r="B1303" s="14"/>
    </row>
    <row r="1304" spans="1:2" ht="15.75" x14ac:dyDescent="0.2">
      <c r="A1304" s="14"/>
      <c r="B1304" s="14"/>
    </row>
    <row r="1305" spans="1:2" ht="15.75" x14ac:dyDescent="0.2">
      <c r="A1305" s="14"/>
      <c r="B1305" s="14"/>
    </row>
    <row r="1306" spans="1:2" ht="15.75" x14ac:dyDescent="0.2">
      <c r="A1306" s="14"/>
      <c r="B1306" s="14"/>
    </row>
    <row r="1307" spans="1:2" ht="15.75" x14ac:dyDescent="0.2">
      <c r="A1307" s="14"/>
      <c r="B1307" s="14"/>
    </row>
    <row r="1308" spans="1:2" ht="15.75" x14ac:dyDescent="0.2">
      <c r="A1308" s="14"/>
      <c r="B1308" s="14"/>
    </row>
    <row r="1309" spans="1:2" ht="15.75" x14ac:dyDescent="0.2">
      <c r="A1309" s="14"/>
      <c r="B1309" s="14"/>
    </row>
    <row r="1310" spans="1:2" ht="15.75" x14ac:dyDescent="0.2">
      <c r="A1310" s="14"/>
      <c r="B1310" s="14"/>
    </row>
    <row r="1311" spans="1:2" ht="15.75" x14ac:dyDescent="0.2">
      <c r="A1311" s="14"/>
      <c r="B1311" s="14"/>
    </row>
    <row r="1312" spans="1:2" ht="15.75" x14ac:dyDescent="0.2">
      <c r="A1312" s="14"/>
      <c r="B1312" s="14"/>
    </row>
    <row r="1313" spans="1:2" ht="15.75" x14ac:dyDescent="0.2">
      <c r="A1313" s="14"/>
      <c r="B1313" s="14"/>
    </row>
    <row r="1314" spans="1:2" ht="15.75" x14ac:dyDescent="0.2">
      <c r="A1314" s="14"/>
      <c r="B1314" s="14"/>
    </row>
    <row r="1315" spans="1:2" ht="15.75" x14ac:dyDescent="0.2">
      <c r="A1315" s="14"/>
      <c r="B1315" s="14"/>
    </row>
    <row r="1316" spans="1:2" ht="15.75" x14ac:dyDescent="0.2">
      <c r="A1316" s="14"/>
      <c r="B1316" s="14"/>
    </row>
    <row r="1317" spans="1:2" ht="15.75" x14ac:dyDescent="0.2">
      <c r="A1317" s="14"/>
      <c r="B1317" s="14"/>
    </row>
    <row r="1318" spans="1:2" ht="15.75" x14ac:dyDescent="0.2">
      <c r="A1318" s="14"/>
      <c r="B1318" s="14"/>
    </row>
    <row r="1319" spans="1:2" ht="15.75" x14ac:dyDescent="0.2">
      <c r="A1319" s="14"/>
      <c r="B1319" s="14"/>
    </row>
    <row r="1320" spans="1:2" ht="15.75" x14ac:dyDescent="0.2">
      <c r="A1320" s="14"/>
      <c r="B1320" s="14"/>
    </row>
    <row r="1321" spans="1:2" ht="15.75" x14ac:dyDescent="0.2">
      <c r="A1321" s="14"/>
      <c r="B1321" s="14"/>
    </row>
    <row r="1322" spans="1:2" ht="15.75" x14ac:dyDescent="0.2">
      <c r="A1322" s="14"/>
      <c r="B1322" s="14"/>
    </row>
    <row r="1323" spans="1:2" ht="15.75" x14ac:dyDescent="0.2">
      <c r="A1323" s="14"/>
      <c r="B1323" s="14"/>
    </row>
    <row r="1324" spans="1:2" ht="15.75" x14ac:dyDescent="0.2">
      <c r="A1324" s="14"/>
      <c r="B1324" s="14"/>
    </row>
    <row r="1325" spans="1:2" ht="15.75" x14ac:dyDescent="0.2">
      <c r="A1325" s="14"/>
      <c r="B1325" s="14"/>
    </row>
    <row r="1326" spans="1:2" ht="15.75" x14ac:dyDescent="0.2">
      <c r="A1326" s="14"/>
      <c r="B1326" s="14"/>
    </row>
    <row r="1327" spans="1:2" ht="15.75" x14ac:dyDescent="0.2">
      <c r="A1327" s="14"/>
      <c r="B1327" s="14"/>
    </row>
    <row r="1328" spans="1:2" ht="15.75" x14ac:dyDescent="0.2">
      <c r="A1328" s="14"/>
      <c r="B1328" s="14"/>
    </row>
    <row r="1329" spans="1:2" ht="15.75" x14ac:dyDescent="0.2">
      <c r="A1329" s="14"/>
      <c r="B1329" s="14"/>
    </row>
    <row r="1330" spans="1:2" ht="15.75" x14ac:dyDescent="0.2">
      <c r="A1330" s="14"/>
      <c r="B1330" s="14"/>
    </row>
    <row r="1331" spans="1:2" ht="15.75" x14ac:dyDescent="0.2">
      <c r="A1331" s="14"/>
      <c r="B1331" s="14"/>
    </row>
    <row r="1332" spans="1:2" ht="15.75" x14ac:dyDescent="0.2">
      <c r="A1332" s="14"/>
      <c r="B1332" s="14"/>
    </row>
    <row r="1333" spans="1:2" ht="15.75" x14ac:dyDescent="0.2">
      <c r="A1333" s="14"/>
      <c r="B1333" s="14"/>
    </row>
    <row r="1334" spans="1:2" ht="15.75" x14ac:dyDescent="0.2">
      <c r="A1334" s="14"/>
      <c r="B1334" s="14"/>
    </row>
    <row r="1335" spans="1:2" ht="15.75" x14ac:dyDescent="0.2">
      <c r="A1335" s="14"/>
      <c r="B1335" s="14"/>
    </row>
    <row r="1336" spans="1:2" ht="15.75" x14ac:dyDescent="0.2">
      <c r="A1336" s="14"/>
      <c r="B1336" s="14"/>
    </row>
    <row r="1337" spans="1:2" ht="15.75" x14ac:dyDescent="0.2">
      <c r="A1337" s="14"/>
      <c r="B1337" s="14"/>
    </row>
    <row r="1338" spans="1:2" ht="15.75" x14ac:dyDescent="0.2">
      <c r="A1338" s="14"/>
      <c r="B1338" s="14"/>
    </row>
    <row r="1339" spans="1:2" ht="15.75" x14ac:dyDescent="0.2">
      <c r="A1339" s="14"/>
      <c r="B1339" s="14"/>
    </row>
    <row r="1340" spans="1:2" ht="15.75" x14ac:dyDescent="0.2">
      <c r="A1340" s="14"/>
      <c r="B1340" s="14"/>
    </row>
    <row r="1341" spans="1:2" ht="15.75" x14ac:dyDescent="0.2">
      <c r="A1341" s="14"/>
      <c r="B1341" s="14"/>
    </row>
    <row r="1342" spans="1:2" ht="15.75" x14ac:dyDescent="0.2">
      <c r="A1342" s="14"/>
      <c r="B1342" s="14"/>
    </row>
    <row r="1343" spans="1:2" ht="15.75" x14ac:dyDescent="0.2">
      <c r="A1343" s="14"/>
      <c r="B1343" s="14"/>
    </row>
    <row r="1344" spans="1:2" ht="15.75" x14ac:dyDescent="0.2">
      <c r="A1344" s="14"/>
      <c r="B1344" s="14"/>
    </row>
    <row r="1345" spans="1:2" ht="15.75" x14ac:dyDescent="0.2">
      <c r="A1345" s="14"/>
      <c r="B1345" s="14"/>
    </row>
    <row r="1346" spans="1:2" ht="15.75" x14ac:dyDescent="0.2">
      <c r="A1346" s="14"/>
      <c r="B1346" s="14"/>
    </row>
    <row r="1347" spans="1:2" ht="15.75" x14ac:dyDescent="0.2">
      <c r="A1347" s="14"/>
      <c r="B1347" s="14"/>
    </row>
    <row r="1348" spans="1:2" ht="15.75" x14ac:dyDescent="0.2">
      <c r="A1348" s="14"/>
      <c r="B1348" s="14"/>
    </row>
    <row r="1349" spans="1:2" ht="15.75" x14ac:dyDescent="0.2">
      <c r="A1349" s="14"/>
      <c r="B1349" s="14"/>
    </row>
    <row r="1350" spans="1:2" ht="15.75" x14ac:dyDescent="0.2">
      <c r="A1350" s="14"/>
      <c r="B1350" s="14"/>
    </row>
    <row r="1351" spans="1:2" ht="15.75" x14ac:dyDescent="0.2">
      <c r="A1351" s="14"/>
      <c r="B1351" s="14"/>
    </row>
    <row r="1352" spans="1:2" ht="15.75" x14ac:dyDescent="0.2">
      <c r="A1352" s="14"/>
      <c r="B1352" s="14"/>
    </row>
    <row r="1353" spans="1:2" ht="15.75" x14ac:dyDescent="0.2">
      <c r="A1353" s="14"/>
      <c r="B1353" s="14"/>
    </row>
    <row r="1354" spans="1:2" ht="15.75" x14ac:dyDescent="0.2">
      <c r="A1354" s="14"/>
      <c r="B1354" s="14"/>
    </row>
    <row r="1355" spans="1:2" ht="15.75" x14ac:dyDescent="0.2">
      <c r="A1355" s="14"/>
      <c r="B1355" s="14"/>
    </row>
    <row r="1356" spans="1:2" ht="15.75" x14ac:dyDescent="0.2">
      <c r="A1356" s="14"/>
      <c r="B1356" s="14"/>
    </row>
    <row r="1357" spans="1:2" ht="15.75" x14ac:dyDescent="0.2">
      <c r="A1357" s="14"/>
      <c r="B1357" s="14"/>
    </row>
    <row r="1358" spans="1:2" ht="15.75" x14ac:dyDescent="0.2">
      <c r="A1358" s="14"/>
      <c r="B1358" s="14"/>
    </row>
    <row r="1359" spans="1:2" ht="15.75" x14ac:dyDescent="0.2">
      <c r="A1359" s="14"/>
      <c r="B1359" s="14"/>
    </row>
    <row r="1360" spans="1:2" ht="15.75" x14ac:dyDescent="0.2">
      <c r="A1360" s="14"/>
      <c r="B1360" s="14"/>
    </row>
    <row r="1361" spans="1:2" ht="15.75" x14ac:dyDescent="0.2">
      <c r="A1361" s="14"/>
      <c r="B1361" s="14"/>
    </row>
    <row r="1362" spans="1:2" ht="15.75" x14ac:dyDescent="0.2">
      <c r="A1362" s="14"/>
      <c r="B1362" s="14"/>
    </row>
    <row r="1363" spans="1:2" ht="15.75" x14ac:dyDescent="0.2">
      <c r="A1363" s="14"/>
      <c r="B1363" s="14"/>
    </row>
    <row r="1364" spans="1:2" ht="15.75" x14ac:dyDescent="0.2">
      <c r="A1364" s="14"/>
      <c r="B1364" s="14"/>
    </row>
    <row r="1365" spans="1:2" ht="15.75" x14ac:dyDescent="0.2">
      <c r="A1365" s="14"/>
      <c r="B1365" s="14"/>
    </row>
    <row r="1366" spans="1:2" ht="15.75" x14ac:dyDescent="0.2">
      <c r="A1366" s="14"/>
      <c r="B1366" s="14"/>
    </row>
    <row r="1367" spans="1:2" ht="15.75" x14ac:dyDescent="0.2">
      <c r="A1367" s="14"/>
      <c r="B1367" s="14"/>
    </row>
    <row r="1368" spans="1:2" ht="15.75" x14ac:dyDescent="0.2">
      <c r="A1368" s="14"/>
      <c r="B1368" s="14"/>
    </row>
    <row r="1369" spans="1:2" ht="15.75" x14ac:dyDescent="0.2">
      <c r="A1369" s="14"/>
      <c r="B1369" s="14"/>
    </row>
    <row r="1370" spans="1:2" ht="15.75" x14ac:dyDescent="0.2">
      <c r="A1370" s="14"/>
      <c r="B1370" s="14"/>
    </row>
    <row r="1371" spans="1:2" ht="15.75" x14ac:dyDescent="0.2">
      <c r="A1371" s="14"/>
      <c r="B1371" s="14"/>
    </row>
    <row r="1372" spans="1:2" ht="15.75" x14ac:dyDescent="0.2">
      <c r="A1372" s="14"/>
      <c r="B1372" s="14"/>
    </row>
    <row r="1373" spans="1:2" ht="15.75" x14ac:dyDescent="0.2">
      <c r="A1373" s="14"/>
      <c r="B1373" s="14"/>
    </row>
    <row r="1374" spans="1:2" ht="15.75" x14ac:dyDescent="0.2">
      <c r="A1374" s="14"/>
      <c r="B1374" s="14"/>
    </row>
    <row r="1375" spans="1:2" ht="15.75" x14ac:dyDescent="0.2">
      <c r="A1375" s="14"/>
      <c r="B1375" s="14"/>
    </row>
    <row r="1376" spans="1:2" ht="15.75" x14ac:dyDescent="0.2">
      <c r="A1376" s="14"/>
      <c r="B1376" s="14"/>
    </row>
    <row r="1377" spans="1:2" ht="15.75" x14ac:dyDescent="0.2">
      <c r="A1377" s="14"/>
      <c r="B1377" s="14"/>
    </row>
    <row r="1378" spans="1:2" ht="15.75" x14ac:dyDescent="0.2">
      <c r="A1378" s="14"/>
      <c r="B1378" s="14"/>
    </row>
    <row r="1379" spans="1:2" ht="15.75" x14ac:dyDescent="0.2">
      <c r="A1379" s="14"/>
      <c r="B1379" s="14"/>
    </row>
    <row r="1380" spans="1:2" ht="15.75" x14ac:dyDescent="0.2">
      <c r="A1380" s="14"/>
      <c r="B1380" s="14"/>
    </row>
    <row r="1381" spans="1:2" ht="15.75" x14ac:dyDescent="0.2">
      <c r="A1381" s="14"/>
      <c r="B1381" s="14"/>
    </row>
    <row r="1382" spans="1:2" ht="15.75" x14ac:dyDescent="0.2">
      <c r="A1382" s="14"/>
      <c r="B1382" s="14"/>
    </row>
    <row r="1383" spans="1:2" ht="15.75" x14ac:dyDescent="0.2">
      <c r="A1383" s="14"/>
      <c r="B1383" s="14"/>
    </row>
    <row r="1384" spans="1:2" ht="15.75" x14ac:dyDescent="0.2">
      <c r="A1384" s="14"/>
      <c r="B1384" s="14"/>
    </row>
    <row r="1385" spans="1:2" ht="15.75" x14ac:dyDescent="0.2">
      <c r="A1385" s="14"/>
      <c r="B1385" s="14"/>
    </row>
    <row r="1386" spans="1:2" ht="15.75" x14ac:dyDescent="0.2">
      <c r="A1386" s="14"/>
      <c r="B1386" s="14"/>
    </row>
    <row r="1387" spans="1:2" ht="15.75" x14ac:dyDescent="0.2">
      <c r="A1387" s="14"/>
      <c r="B1387" s="14"/>
    </row>
    <row r="1388" spans="1:2" ht="15.75" x14ac:dyDescent="0.2">
      <c r="A1388" s="14"/>
      <c r="B1388" s="14"/>
    </row>
    <row r="1389" spans="1:2" ht="15.75" x14ac:dyDescent="0.2">
      <c r="A1389" s="14"/>
      <c r="B1389" s="14"/>
    </row>
    <row r="1390" spans="1:2" ht="15.75" x14ac:dyDescent="0.2">
      <c r="A1390" s="14"/>
      <c r="B1390" s="14"/>
    </row>
    <row r="1391" spans="1:2" ht="15.75" x14ac:dyDescent="0.2">
      <c r="A1391" s="14"/>
      <c r="B1391" s="14"/>
    </row>
    <row r="1392" spans="1:2" ht="15.75" x14ac:dyDescent="0.2">
      <c r="A1392" s="14"/>
      <c r="B1392" s="14"/>
    </row>
    <row r="1393" spans="1:2" ht="15.75" x14ac:dyDescent="0.2">
      <c r="A1393" s="14"/>
      <c r="B1393" s="14"/>
    </row>
    <row r="1394" spans="1:2" ht="15.75" x14ac:dyDescent="0.2">
      <c r="A1394" s="14"/>
      <c r="B1394" s="14"/>
    </row>
    <row r="1395" spans="1:2" ht="15.75" x14ac:dyDescent="0.2">
      <c r="A1395" s="14"/>
      <c r="B1395" s="14"/>
    </row>
    <row r="1396" spans="1:2" ht="15.75" x14ac:dyDescent="0.2">
      <c r="A1396" s="14"/>
      <c r="B1396" s="14"/>
    </row>
    <row r="1397" spans="1:2" ht="15.75" x14ac:dyDescent="0.2">
      <c r="A1397" s="14"/>
      <c r="B1397" s="14"/>
    </row>
    <row r="1398" spans="1:2" ht="15.75" x14ac:dyDescent="0.2">
      <c r="A1398" s="14"/>
      <c r="B1398" s="14"/>
    </row>
    <row r="1399" spans="1:2" ht="15.75" x14ac:dyDescent="0.2">
      <c r="A1399" s="14"/>
      <c r="B1399" s="14"/>
    </row>
    <row r="1400" spans="1:2" ht="15.75" x14ac:dyDescent="0.2">
      <c r="A1400" s="14"/>
      <c r="B1400" s="14"/>
    </row>
    <row r="1401" spans="1:2" ht="15.75" x14ac:dyDescent="0.2">
      <c r="A1401" s="14"/>
      <c r="B1401" s="14"/>
    </row>
    <row r="1402" spans="1:2" ht="15.75" x14ac:dyDescent="0.2">
      <c r="A1402" s="14"/>
      <c r="B1402" s="14"/>
    </row>
    <row r="1403" spans="1:2" ht="15.75" x14ac:dyDescent="0.2">
      <c r="A1403" s="14"/>
      <c r="B1403" s="14"/>
    </row>
    <row r="1404" spans="1:2" ht="15.75" x14ac:dyDescent="0.2">
      <c r="A1404" s="14"/>
      <c r="B1404" s="14"/>
    </row>
    <row r="1405" spans="1:2" ht="15.75" x14ac:dyDescent="0.2">
      <c r="A1405" s="14"/>
      <c r="B1405" s="14"/>
    </row>
    <row r="1406" spans="1:2" ht="15.75" x14ac:dyDescent="0.2">
      <c r="A1406" s="14"/>
      <c r="B1406" s="14"/>
    </row>
    <row r="1407" spans="1:2" ht="15.75" x14ac:dyDescent="0.2">
      <c r="A1407" s="14"/>
      <c r="B1407" s="14"/>
    </row>
    <row r="1408" spans="1:2" ht="15.75" x14ac:dyDescent="0.2">
      <c r="A1408" s="14"/>
      <c r="B1408" s="14"/>
    </row>
    <row r="1409" spans="1:2" ht="15.75" x14ac:dyDescent="0.2">
      <c r="A1409" s="14"/>
      <c r="B1409" s="14"/>
    </row>
    <row r="1410" spans="1:2" ht="15.75" x14ac:dyDescent="0.2">
      <c r="A1410" s="14"/>
      <c r="B1410" s="14"/>
    </row>
    <row r="1411" spans="1:2" ht="15.75" x14ac:dyDescent="0.2">
      <c r="A1411" s="14"/>
      <c r="B1411" s="14"/>
    </row>
    <row r="1412" spans="1:2" ht="15.75" x14ac:dyDescent="0.2">
      <c r="A1412" s="14"/>
      <c r="B1412" s="14"/>
    </row>
    <row r="1413" spans="1:2" ht="15.75" x14ac:dyDescent="0.2">
      <c r="A1413" s="14"/>
      <c r="B1413" s="14"/>
    </row>
    <row r="1414" spans="1:2" ht="15.75" x14ac:dyDescent="0.2">
      <c r="A1414" s="14"/>
      <c r="B1414" s="14"/>
    </row>
    <row r="1415" spans="1:2" ht="15.75" x14ac:dyDescent="0.2">
      <c r="A1415" s="14"/>
      <c r="B1415" s="14"/>
    </row>
    <row r="1416" spans="1:2" ht="15.75" x14ac:dyDescent="0.2">
      <c r="A1416" s="14"/>
      <c r="B1416" s="14"/>
    </row>
    <row r="1417" spans="1:2" ht="15.75" x14ac:dyDescent="0.2">
      <c r="A1417" s="14"/>
      <c r="B1417" s="14"/>
    </row>
    <row r="1418" spans="1:2" ht="15.75" x14ac:dyDescent="0.2">
      <c r="A1418" s="14"/>
      <c r="B1418" s="14"/>
    </row>
    <row r="1419" spans="1:2" ht="15.75" x14ac:dyDescent="0.2">
      <c r="A1419" s="14"/>
      <c r="B1419" s="14"/>
    </row>
    <row r="1420" spans="1:2" ht="15.75" x14ac:dyDescent="0.2">
      <c r="A1420" s="14"/>
      <c r="B1420" s="14"/>
    </row>
    <row r="1421" spans="1:2" ht="15.75" x14ac:dyDescent="0.2">
      <c r="A1421" s="14"/>
      <c r="B1421" s="14"/>
    </row>
    <row r="1422" spans="1:2" ht="15.75" x14ac:dyDescent="0.2">
      <c r="A1422" s="14"/>
      <c r="B1422" s="14"/>
    </row>
    <row r="1423" spans="1:2" ht="15.75" x14ac:dyDescent="0.2">
      <c r="A1423" s="14"/>
      <c r="B1423" s="14"/>
    </row>
    <row r="1424" spans="1:2" ht="15.75" x14ac:dyDescent="0.2">
      <c r="A1424" s="14"/>
      <c r="B1424" s="14"/>
    </row>
    <row r="1425" spans="1:2" ht="15.75" x14ac:dyDescent="0.2">
      <c r="A1425" s="14"/>
      <c r="B1425" s="14"/>
    </row>
    <row r="1426" spans="1:2" ht="15.75" x14ac:dyDescent="0.2">
      <c r="A1426" s="14"/>
      <c r="B1426" s="14"/>
    </row>
    <row r="1427" spans="1:2" ht="15.75" x14ac:dyDescent="0.2">
      <c r="A1427" s="14"/>
      <c r="B1427" s="14"/>
    </row>
    <row r="1428" spans="1:2" ht="15.75" x14ac:dyDescent="0.2">
      <c r="A1428" s="14"/>
      <c r="B1428" s="14"/>
    </row>
    <row r="1429" spans="1:2" ht="15.75" x14ac:dyDescent="0.2">
      <c r="A1429" s="14"/>
      <c r="B1429" s="14"/>
    </row>
    <row r="1430" spans="1:2" ht="15.75" x14ac:dyDescent="0.2">
      <c r="A1430" s="14"/>
      <c r="B1430" s="14"/>
    </row>
    <row r="1431" spans="1:2" ht="15.75" x14ac:dyDescent="0.2">
      <c r="A1431" s="14"/>
      <c r="B1431" s="14"/>
    </row>
    <row r="1432" spans="1:2" ht="15.75" x14ac:dyDescent="0.2">
      <c r="A1432" s="14"/>
      <c r="B1432" s="14"/>
    </row>
    <row r="1433" spans="1:2" ht="15.75" x14ac:dyDescent="0.2">
      <c r="A1433" s="14"/>
      <c r="B1433" s="14"/>
    </row>
    <row r="1434" spans="1:2" ht="15.75" x14ac:dyDescent="0.2">
      <c r="A1434" s="14"/>
      <c r="B1434" s="14"/>
    </row>
    <row r="1435" spans="1:2" ht="15.75" x14ac:dyDescent="0.2">
      <c r="A1435" s="14"/>
      <c r="B1435" s="14"/>
    </row>
    <row r="1436" spans="1:2" ht="15.75" x14ac:dyDescent="0.2">
      <c r="A1436" s="14"/>
      <c r="B1436" s="14"/>
    </row>
    <row r="1437" spans="1:2" ht="15.75" x14ac:dyDescent="0.2">
      <c r="A1437" s="14"/>
      <c r="B1437" s="14"/>
    </row>
    <row r="1438" spans="1:2" ht="15.75" x14ac:dyDescent="0.2">
      <c r="A1438" s="14"/>
      <c r="B1438" s="14"/>
    </row>
    <row r="1439" spans="1:2" ht="15.75" x14ac:dyDescent="0.2">
      <c r="A1439" s="14"/>
      <c r="B1439" s="14"/>
    </row>
    <row r="1440" spans="1:2" ht="15.75" x14ac:dyDescent="0.2">
      <c r="A1440" s="14"/>
      <c r="B1440" s="14"/>
    </row>
    <row r="1441" spans="1:2" ht="15.75" x14ac:dyDescent="0.2">
      <c r="A1441" s="14"/>
      <c r="B1441" s="14"/>
    </row>
    <row r="1442" spans="1:2" ht="15.75" x14ac:dyDescent="0.2">
      <c r="A1442" s="14"/>
      <c r="B1442" s="14"/>
    </row>
    <row r="1443" spans="1:2" ht="15.75" x14ac:dyDescent="0.2">
      <c r="A1443" s="14"/>
      <c r="B1443" s="14"/>
    </row>
    <row r="1444" spans="1:2" ht="15.75" x14ac:dyDescent="0.2">
      <c r="A1444" s="14"/>
      <c r="B1444" s="14"/>
    </row>
    <row r="1445" spans="1:2" ht="15.75" x14ac:dyDescent="0.2">
      <c r="A1445" s="14"/>
      <c r="B1445" s="14"/>
    </row>
    <row r="1446" spans="1:2" ht="15.75" x14ac:dyDescent="0.2">
      <c r="A1446" s="14"/>
      <c r="B1446" s="14"/>
    </row>
    <row r="1447" spans="1:2" ht="15.75" x14ac:dyDescent="0.2">
      <c r="A1447" s="14"/>
      <c r="B1447" s="14"/>
    </row>
    <row r="1448" spans="1:2" ht="15.75" x14ac:dyDescent="0.2">
      <c r="A1448" s="14"/>
      <c r="B1448" s="14"/>
    </row>
    <row r="1449" spans="1:2" ht="15.75" x14ac:dyDescent="0.2">
      <c r="A1449" s="14"/>
      <c r="B1449" s="14"/>
    </row>
    <row r="1450" spans="1:2" ht="15.75" x14ac:dyDescent="0.2">
      <c r="A1450" s="14"/>
      <c r="B1450" s="14"/>
    </row>
    <row r="1451" spans="1:2" ht="15.75" x14ac:dyDescent="0.2">
      <c r="A1451" s="14"/>
      <c r="B1451" s="14"/>
    </row>
    <row r="1452" spans="1:2" ht="15.75" x14ac:dyDescent="0.2">
      <c r="A1452" s="14"/>
      <c r="B1452" s="14"/>
    </row>
    <row r="1453" spans="1:2" ht="15.75" x14ac:dyDescent="0.2">
      <c r="A1453" s="14"/>
      <c r="B1453" s="14"/>
    </row>
    <row r="1454" spans="1:2" ht="15.75" x14ac:dyDescent="0.2">
      <c r="A1454" s="14"/>
      <c r="B1454" s="14"/>
    </row>
    <row r="1455" spans="1:2" ht="15.75" x14ac:dyDescent="0.2">
      <c r="A1455" s="14"/>
      <c r="B1455" s="14"/>
    </row>
    <row r="1456" spans="1:2" ht="15.75" x14ac:dyDescent="0.2">
      <c r="A1456" s="14"/>
      <c r="B1456" s="14"/>
    </row>
    <row r="1457" spans="1:2" ht="15.75" x14ac:dyDescent="0.2">
      <c r="A1457" s="14"/>
      <c r="B1457" s="14"/>
    </row>
    <row r="1458" spans="1:2" ht="15.75" x14ac:dyDescent="0.2">
      <c r="A1458" s="14"/>
      <c r="B1458" s="14"/>
    </row>
    <row r="1459" spans="1:2" ht="15.75" x14ac:dyDescent="0.2">
      <c r="A1459" s="14"/>
      <c r="B1459" s="14"/>
    </row>
    <row r="1460" spans="1:2" ht="15.75" x14ac:dyDescent="0.2">
      <c r="A1460" s="14"/>
      <c r="B1460" s="14"/>
    </row>
    <row r="1461" spans="1:2" ht="15.75" x14ac:dyDescent="0.2">
      <c r="A1461" s="14"/>
      <c r="B1461" s="14"/>
    </row>
    <row r="1462" spans="1:2" ht="15.75" x14ac:dyDescent="0.2">
      <c r="A1462" s="14"/>
      <c r="B1462" s="14"/>
    </row>
    <row r="1463" spans="1:2" ht="15.75" x14ac:dyDescent="0.2">
      <c r="A1463" s="14"/>
      <c r="B1463" s="14"/>
    </row>
    <row r="1464" spans="1:2" ht="15.75" x14ac:dyDescent="0.2">
      <c r="A1464" s="14"/>
      <c r="B1464" s="14"/>
    </row>
    <row r="1465" spans="1:2" ht="15.75" x14ac:dyDescent="0.2">
      <c r="A1465" s="14"/>
      <c r="B1465" s="14"/>
    </row>
    <row r="1466" spans="1:2" ht="15.75" x14ac:dyDescent="0.2">
      <c r="A1466" s="14"/>
      <c r="B1466" s="14"/>
    </row>
    <row r="1467" spans="1:2" ht="15.75" x14ac:dyDescent="0.2">
      <c r="A1467" s="14"/>
      <c r="B1467" s="14"/>
    </row>
    <row r="1468" spans="1:2" ht="15.75" x14ac:dyDescent="0.2">
      <c r="A1468" s="14"/>
      <c r="B1468" s="14"/>
    </row>
    <row r="1469" spans="1:2" ht="15.75" x14ac:dyDescent="0.2">
      <c r="A1469" s="14"/>
      <c r="B1469" s="14"/>
    </row>
    <row r="1470" spans="1:2" ht="15.75" x14ac:dyDescent="0.2">
      <c r="A1470" s="14"/>
      <c r="B1470" s="14"/>
    </row>
    <row r="1471" spans="1:2" ht="15.75" x14ac:dyDescent="0.2">
      <c r="A1471" s="14"/>
      <c r="B1471" s="14"/>
    </row>
    <row r="1472" spans="1:2" ht="15.75" x14ac:dyDescent="0.2">
      <c r="A1472" s="14"/>
      <c r="B1472" s="14"/>
    </row>
    <row r="1473" spans="1:2" ht="15.75" x14ac:dyDescent="0.2">
      <c r="A1473" s="14"/>
      <c r="B1473" s="14"/>
    </row>
    <row r="1474" spans="1:2" ht="15.75" x14ac:dyDescent="0.2">
      <c r="A1474" s="14"/>
      <c r="B1474" s="14"/>
    </row>
    <row r="1475" spans="1:2" ht="15.75" x14ac:dyDescent="0.2">
      <c r="A1475" s="14"/>
      <c r="B1475" s="14"/>
    </row>
    <row r="1476" spans="1:2" ht="15.75" x14ac:dyDescent="0.2">
      <c r="A1476" s="14"/>
      <c r="B1476" s="14"/>
    </row>
    <row r="1477" spans="1:2" ht="15.75" x14ac:dyDescent="0.2">
      <c r="A1477" s="14"/>
      <c r="B1477" s="14"/>
    </row>
    <row r="1478" spans="1:2" ht="15.75" x14ac:dyDescent="0.2">
      <c r="A1478" s="14"/>
      <c r="B1478" s="14"/>
    </row>
    <row r="1479" spans="1:2" ht="15.75" x14ac:dyDescent="0.2">
      <c r="A1479" s="14"/>
      <c r="B1479" s="14"/>
    </row>
    <row r="1480" spans="1:2" ht="15.75" x14ac:dyDescent="0.2">
      <c r="A1480" s="14"/>
      <c r="B1480" s="14"/>
    </row>
    <row r="1481" spans="1:2" ht="15.75" x14ac:dyDescent="0.2">
      <c r="A1481" s="14"/>
      <c r="B1481" s="14"/>
    </row>
    <row r="1482" spans="1:2" ht="15.75" x14ac:dyDescent="0.2">
      <c r="A1482" s="14"/>
      <c r="B1482" s="14"/>
    </row>
    <row r="1483" spans="1:2" ht="15.75" x14ac:dyDescent="0.2">
      <c r="A1483" s="14"/>
      <c r="B1483" s="14"/>
    </row>
    <row r="1484" spans="1:2" ht="15.75" x14ac:dyDescent="0.2">
      <c r="A1484" s="14"/>
      <c r="B1484" s="14"/>
    </row>
    <row r="1485" spans="1:2" ht="15.75" x14ac:dyDescent="0.2">
      <c r="A1485" s="14"/>
      <c r="B1485" s="14"/>
    </row>
    <row r="1486" spans="1:2" ht="15.75" x14ac:dyDescent="0.2">
      <c r="A1486" s="14"/>
      <c r="B1486" s="14"/>
    </row>
    <row r="1487" spans="1:2" ht="15.75" x14ac:dyDescent="0.2">
      <c r="A1487" s="14"/>
      <c r="B1487" s="14"/>
    </row>
    <row r="1488" spans="1:2" ht="15.75" x14ac:dyDescent="0.2">
      <c r="A1488" s="14"/>
      <c r="B1488" s="14"/>
    </row>
    <row r="1489" spans="1:2" ht="15.75" x14ac:dyDescent="0.2">
      <c r="A1489" s="14"/>
      <c r="B1489" s="14"/>
    </row>
    <row r="1490" spans="1:2" ht="15.75" x14ac:dyDescent="0.2">
      <c r="A1490" s="14"/>
      <c r="B1490" s="14"/>
    </row>
    <row r="1491" spans="1:2" ht="15.75" x14ac:dyDescent="0.2">
      <c r="A1491" s="14"/>
      <c r="B1491" s="14"/>
    </row>
    <row r="1492" spans="1:2" ht="15.75" x14ac:dyDescent="0.2">
      <c r="A1492" s="14"/>
      <c r="B1492" s="14"/>
    </row>
    <row r="1493" spans="1:2" ht="15.75" x14ac:dyDescent="0.2">
      <c r="A1493" s="14"/>
      <c r="B1493" s="14"/>
    </row>
    <row r="1494" spans="1:2" ht="15.75" x14ac:dyDescent="0.2">
      <c r="A1494" s="14"/>
      <c r="B1494" s="14"/>
    </row>
    <row r="1495" spans="1:2" ht="15.75" x14ac:dyDescent="0.2">
      <c r="A1495" s="14"/>
      <c r="B1495" s="14"/>
    </row>
    <row r="1496" spans="1:2" ht="15.75" x14ac:dyDescent="0.2">
      <c r="A1496" s="14"/>
      <c r="B1496" s="14"/>
    </row>
    <row r="1497" spans="1:2" ht="15.75" x14ac:dyDescent="0.2">
      <c r="A1497" s="14"/>
      <c r="B1497" s="14"/>
    </row>
    <row r="1498" spans="1:2" ht="15.75" x14ac:dyDescent="0.2">
      <c r="A1498" s="14"/>
      <c r="B1498" s="14"/>
    </row>
    <row r="1499" spans="1:2" ht="15.75" x14ac:dyDescent="0.2">
      <c r="A1499" s="14"/>
      <c r="B1499" s="14"/>
    </row>
    <row r="1500" spans="1:2" ht="15.75" x14ac:dyDescent="0.2">
      <c r="A1500" s="14"/>
      <c r="B1500" s="14"/>
    </row>
    <row r="1501" spans="1:2" ht="15.75" x14ac:dyDescent="0.2">
      <c r="A1501" s="14"/>
      <c r="B1501" s="14"/>
    </row>
    <row r="1502" spans="1:2" ht="15.75" x14ac:dyDescent="0.2">
      <c r="A1502" s="14"/>
      <c r="B1502" s="14"/>
    </row>
    <row r="1503" spans="1:2" ht="15.75" x14ac:dyDescent="0.2">
      <c r="A1503" s="14"/>
      <c r="B1503" s="14"/>
    </row>
    <row r="1504" spans="1:2" ht="15.75" x14ac:dyDescent="0.2">
      <c r="A1504" s="14"/>
      <c r="B1504" s="14"/>
    </row>
    <row r="1505" spans="1:2" ht="15.75" x14ac:dyDescent="0.2">
      <c r="A1505" s="14"/>
      <c r="B1505" s="14"/>
    </row>
    <row r="1506" spans="1:2" ht="15.75" x14ac:dyDescent="0.2">
      <c r="A1506" s="14"/>
      <c r="B1506" s="14"/>
    </row>
    <row r="1507" spans="1:2" ht="15.75" x14ac:dyDescent="0.2">
      <c r="A1507" s="14"/>
      <c r="B1507" s="14"/>
    </row>
    <row r="1508" spans="1:2" ht="15.75" x14ac:dyDescent="0.2">
      <c r="A1508" s="14"/>
      <c r="B1508" s="14"/>
    </row>
    <row r="1509" spans="1:2" ht="15.75" x14ac:dyDescent="0.2">
      <c r="A1509" s="14"/>
      <c r="B1509" s="14"/>
    </row>
    <row r="1510" spans="1:2" ht="15.75" x14ac:dyDescent="0.2">
      <c r="A1510" s="14"/>
      <c r="B1510" s="14"/>
    </row>
    <row r="1511" spans="1:2" ht="15.75" x14ac:dyDescent="0.2">
      <c r="A1511" s="14"/>
      <c r="B1511" s="14"/>
    </row>
    <row r="1512" spans="1:2" ht="15.75" x14ac:dyDescent="0.2">
      <c r="A1512" s="14"/>
      <c r="B1512" s="14"/>
    </row>
    <row r="1513" spans="1:2" ht="15.75" x14ac:dyDescent="0.2">
      <c r="A1513" s="14"/>
      <c r="B1513" s="14"/>
    </row>
    <row r="1514" spans="1:2" ht="15.75" x14ac:dyDescent="0.2">
      <c r="A1514" s="14"/>
      <c r="B1514" s="14"/>
    </row>
    <row r="1515" spans="1:2" ht="15.75" x14ac:dyDescent="0.2">
      <c r="A1515" s="14"/>
      <c r="B1515" s="14"/>
    </row>
    <row r="1516" spans="1:2" ht="15.75" x14ac:dyDescent="0.2">
      <c r="A1516" s="14"/>
      <c r="B1516" s="14"/>
    </row>
    <row r="1517" spans="1:2" ht="15.75" x14ac:dyDescent="0.2">
      <c r="A1517" s="14"/>
      <c r="B1517" s="14"/>
    </row>
    <row r="1518" spans="1:2" ht="15.75" x14ac:dyDescent="0.2">
      <c r="A1518" s="14"/>
      <c r="B1518" s="14"/>
    </row>
    <row r="1519" spans="1:2" ht="15.75" x14ac:dyDescent="0.2">
      <c r="A1519" s="14"/>
      <c r="B1519" s="14"/>
    </row>
    <row r="1520" spans="1:2" ht="15.75" x14ac:dyDescent="0.2">
      <c r="A1520" s="14"/>
      <c r="B1520" s="14"/>
    </row>
    <row r="1521" spans="1:2" ht="15.75" x14ac:dyDescent="0.2">
      <c r="A1521" s="14"/>
      <c r="B1521" s="14"/>
    </row>
    <row r="1522" spans="1:2" ht="15.75" x14ac:dyDescent="0.2">
      <c r="A1522" s="14"/>
      <c r="B1522" s="14"/>
    </row>
    <row r="1523" spans="1:2" ht="15.75" x14ac:dyDescent="0.2">
      <c r="A1523" s="14"/>
      <c r="B1523" s="14"/>
    </row>
    <row r="1524" spans="1:2" ht="15.75" x14ac:dyDescent="0.2">
      <c r="A1524" s="14"/>
      <c r="B1524" s="14"/>
    </row>
    <row r="1525" spans="1:2" ht="15.75" x14ac:dyDescent="0.2">
      <c r="A1525" s="14"/>
      <c r="B1525" s="14"/>
    </row>
    <row r="1526" spans="1:2" ht="15.75" x14ac:dyDescent="0.2">
      <c r="A1526" s="14"/>
      <c r="B1526" s="14"/>
    </row>
    <row r="1527" spans="1:2" ht="15.75" x14ac:dyDescent="0.2">
      <c r="A1527" s="14"/>
      <c r="B1527" s="14"/>
    </row>
    <row r="1528" spans="1:2" ht="15.75" x14ac:dyDescent="0.2">
      <c r="A1528" s="14"/>
      <c r="B1528" s="14"/>
    </row>
    <row r="1529" spans="1:2" ht="15.75" x14ac:dyDescent="0.2">
      <c r="A1529" s="14"/>
      <c r="B1529" s="14"/>
    </row>
    <row r="1530" spans="1:2" ht="15.75" x14ac:dyDescent="0.2">
      <c r="A1530" s="14"/>
      <c r="B1530" s="14"/>
    </row>
    <row r="1531" spans="1:2" ht="15.75" x14ac:dyDescent="0.2">
      <c r="A1531" s="14"/>
      <c r="B1531" s="14"/>
    </row>
    <row r="1532" spans="1:2" ht="15.75" x14ac:dyDescent="0.2">
      <c r="A1532" s="14"/>
      <c r="B1532" s="14"/>
    </row>
    <row r="1533" spans="1:2" ht="15.75" x14ac:dyDescent="0.2">
      <c r="A1533" s="14"/>
      <c r="B1533" s="14"/>
    </row>
    <row r="1534" spans="1:2" ht="15.75" x14ac:dyDescent="0.2">
      <c r="A1534" s="14"/>
      <c r="B1534" s="14"/>
    </row>
    <row r="1535" spans="1:2" ht="15.75" x14ac:dyDescent="0.2">
      <c r="A1535" s="14"/>
      <c r="B1535" s="14"/>
    </row>
    <row r="1536" spans="1:2" ht="15.75" x14ac:dyDescent="0.2">
      <c r="A1536" s="14"/>
      <c r="B1536" s="14"/>
    </row>
    <row r="1537" spans="1:2" ht="15.75" x14ac:dyDescent="0.2">
      <c r="A1537" s="14"/>
      <c r="B1537" s="14"/>
    </row>
    <row r="1538" spans="1:2" ht="15.75" x14ac:dyDescent="0.2">
      <c r="A1538" s="14"/>
      <c r="B1538" s="14"/>
    </row>
    <row r="1539" spans="1:2" ht="15.75" x14ac:dyDescent="0.2">
      <c r="A1539" s="14"/>
      <c r="B1539" s="14"/>
    </row>
    <row r="1540" spans="1:2" ht="15.75" x14ac:dyDescent="0.2">
      <c r="A1540" s="14"/>
      <c r="B1540" s="14"/>
    </row>
    <row r="1541" spans="1:2" ht="15.75" x14ac:dyDescent="0.2">
      <c r="A1541" s="14"/>
      <c r="B1541" s="14"/>
    </row>
    <row r="1542" spans="1:2" ht="15.75" x14ac:dyDescent="0.2">
      <c r="A1542" s="14"/>
      <c r="B1542" s="14"/>
    </row>
    <row r="1543" spans="1:2" ht="15.75" x14ac:dyDescent="0.2">
      <c r="A1543" s="14"/>
      <c r="B1543" s="14"/>
    </row>
    <row r="1544" spans="1:2" ht="15.75" x14ac:dyDescent="0.2">
      <c r="A1544" s="14"/>
      <c r="B1544" s="14"/>
    </row>
    <row r="1545" spans="1:2" ht="15.75" x14ac:dyDescent="0.2">
      <c r="A1545" s="14"/>
      <c r="B1545" s="14"/>
    </row>
    <row r="1546" spans="1:2" ht="15.75" x14ac:dyDescent="0.2">
      <c r="A1546" s="14"/>
      <c r="B1546" s="14"/>
    </row>
    <row r="1547" spans="1:2" ht="15.75" x14ac:dyDescent="0.2">
      <c r="A1547" s="14"/>
      <c r="B1547" s="14"/>
    </row>
    <row r="1548" spans="1:2" ht="15.75" x14ac:dyDescent="0.2">
      <c r="A1548" s="14"/>
      <c r="B1548" s="14"/>
    </row>
    <row r="1549" spans="1:2" ht="15.75" x14ac:dyDescent="0.2">
      <c r="A1549" s="14"/>
      <c r="B1549" s="14"/>
    </row>
    <row r="1550" spans="1:2" ht="15.75" x14ac:dyDescent="0.2">
      <c r="A1550" s="14"/>
      <c r="B1550" s="14"/>
    </row>
    <row r="1551" spans="1:2" ht="15.75" x14ac:dyDescent="0.2">
      <c r="A1551" s="14"/>
      <c r="B1551" s="14"/>
    </row>
    <row r="1552" spans="1:2" ht="15.75" x14ac:dyDescent="0.2">
      <c r="A1552" s="14"/>
      <c r="B1552" s="14"/>
    </row>
    <row r="1553" spans="1:2" ht="15.75" x14ac:dyDescent="0.2">
      <c r="A1553" s="14"/>
      <c r="B1553" s="14"/>
    </row>
    <row r="1554" spans="1:2" ht="15.75" x14ac:dyDescent="0.2">
      <c r="A1554" s="14"/>
      <c r="B1554" s="14"/>
    </row>
    <row r="1555" spans="1:2" ht="15.75" x14ac:dyDescent="0.2">
      <c r="A1555" s="14"/>
      <c r="B1555" s="14"/>
    </row>
    <row r="1556" spans="1:2" ht="15.75" x14ac:dyDescent="0.2">
      <c r="A1556" s="14"/>
      <c r="B1556" s="14"/>
    </row>
    <row r="1557" spans="1:2" ht="15.75" x14ac:dyDescent="0.2">
      <c r="A1557" s="14"/>
      <c r="B1557" s="14"/>
    </row>
    <row r="1558" spans="1:2" ht="15.75" x14ac:dyDescent="0.2">
      <c r="A1558" s="14"/>
      <c r="B1558" s="14"/>
    </row>
    <row r="1559" spans="1:2" ht="15.75" x14ac:dyDescent="0.2">
      <c r="A1559" s="14"/>
      <c r="B1559" s="14"/>
    </row>
    <row r="1560" spans="1:2" ht="15.75" x14ac:dyDescent="0.2">
      <c r="A1560" s="14"/>
      <c r="B1560" s="14"/>
    </row>
    <row r="1561" spans="1:2" ht="15.75" x14ac:dyDescent="0.2">
      <c r="A1561" s="14"/>
      <c r="B1561" s="14"/>
    </row>
    <row r="1562" spans="1:2" ht="15.75" x14ac:dyDescent="0.2">
      <c r="A1562" s="14"/>
      <c r="B1562" s="14"/>
    </row>
    <row r="1563" spans="1:2" ht="15.75" x14ac:dyDescent="0.2">
      <c r="A1563" s="14"/>
      <c r="B1563" s="14"/>
    </row>
    <row r="1564" spans="1:2" ht="15.75" x14ac:dyDescent="0.2">
      <c r="A1564" s="14"/>
      <c r="B1564" s="14"/>
    </row>
    <row r="1565" spans="1:2" ht="15.75" x14ac:dyDescent="0.2">
      <c r="A1565" s="14"/>
      <c r="B1565" s="14"/>
    </row>
    <row r="1566" spans="1:2" ht="15.75" x14ac:dyDescent="0.2">
      <c r="A1566" s="14"/>
      <c r="B1566" s="14"/>
    </row>
    <row r="1567" spans="1:2" ht="15.75" x14ac:dyDescent="0.2">
      <c r="A1567" s="14"/>
      <c r="B1567" s="14"/>
    </row>
    <row r="1568" spans="1:2" ht="15.75" x14ac:dyDescent="0.2">
      <c r="A1568" s="14"/>
      <c r="B1568" s="14"/>
    </row>
    <row r="1569" spans="1:2" ht="15.75" x14ac:dyDescent="0.2">
      <c r="A1569" s="14"/>
      <c r="B1569" s="14"/>
    </row>
    <row r="1570" spans="1:2" ht="15.75" x14ac:dyDescent="0.2">
      <c r="A1570" s="14"/>
      <c r="B1570" s="14"/>
    </row>
    <row r="1571" spans="1:2" ht="15.75" x14ac:dyDescent="0.2">
      <c r="A1571" s="14"/>
      <c r="B1571" s="14"/>
    </row>
    <row r="1572" spans="1:2" ht="15.75" x14ac:dyDescent="0.2">
      <c r="A1572" s="14"/>
      <c r="B1572" s="14"/>
    </row>
    <row r="1573" spans="1:2" ht="15.75" x14ac:dyDescent="0.2">
      <c r="A1573" s="14"/>
      <c r="B1573" s="14"/>
    </row>
    <row r="1574" spans="1:2" ht="15.75" x14ac:dyDescent="0.2">
      <c r="A1574" s="14"/>
      <c r="B1574" s="14"/>
    </row>
    <row r="1575" spans="1:2" ht="15.75" x14ac:dyDescent="0.2">
      <c r="A1575" s="14"/>
      <c r="B1575" s="14"/>
    </row>
    <row r="1576" spans="1:2" ht="15.75" x14ac:dyDescent="0.2">
      <c r="A1576" s="14"/>
      <c r="B1576" s="14"/>
    </row>
    <row r="1577" spans="1:2" ht="15.75" x14ac:dyDescent="0.2">
      <c r="A1577" s="14"/>
      <c r="B1577" s="14"/>
    </row>
    <row r="1578" spans="1:2" ht="15.75" x14ac:dyDescent="0.2">
      <c r="A1578" s="14"/>
      <c r="B1578" s="14"/>
    </row>
    <row r="1579" spans="1:2" ht="15.75" x14ac:dyDescent="0.2">
      <c r="A1579" s="14"/>
      <c r="B1579" s="14"/>
    </row>
    <row r="1580" spans="1:2" ht="15.75" x14ac:dyDescent="0.2">
      <c r="A1580" s="14"/>
      <c r="B1580" s="14"/>
    </row>
    <row r="1581" spans="1:2" ht="15.75" x14ac:dyDescent="0.2">
      <c r="A1581" s="14"/>
      <c r="B1581" s="14"/>
    </row>
    <row r="1582" spans="1:2" ht="15.75" x14ac:dyDescent="0.2">
      <c r="A1582" s="14"/>
      <c r="B1582" s="14"/>
    </row>
    <row r="1583" spans="1:2" ht="15.75" x14ac:dyDescent="0.2">
      <c r="A1583" s="14"/>
      <c r="B1583" s="14"/>
    </row>
    <row r="1584" spans="1:2" ht="15.75" x14ac:dyDescent="0.2">
      <c r="A1584" s="14"/>
      <c r="B1584" s="14"/>
    </row>
    <row r="1585" spans="1:2" ht="15.75" x14ac:dyDescent="0.2">
      <c r="A1585" s="14"/>
      <c r="B1585" s="14"/>
    </row>
    <row r="1586" spans="1:2" ht="15.75" x14ac:dyDescent="0.2">
      <c r="A1586" s="14"/>
      <c r="B1586" s="14"/>
    </row>
    <row r="1587" spans="1:2" ht="15.75" x14ac:dyDescent="0.2">
      <c r="A1587" s="14"/>
      <c r="B1587" s="14"/>
    </row>
    <row r="1588" spans="1:2" ht="15.75" x14ac:dyDescent="0.2">
      <c r="A1588" s="14"/>
      <c r="B1588" s="14"/>
    </row>
    <row r="1589" spans="1:2" ht="15.75" x14ac:dyDescent="0.2">
      <c r="A1589" s="14"/>
      <c r="B1589" s="14"/>
    </row>
    <row r="1590" spans="1:2" ht="15.75" x14ac:dyDescent="0.2">
      <c r="A1590" s="14"/>
      <c r="B1590" s="14"/>
    </row>
    <row r="1591" spans="1:2" ht="15.75" x14ac:dyDescent="0.2">
      <c r="A1591" s="14"/>
      <c r="B1591" s="14"/>
    </row>
    <row r="1592" spans="1:2" ht="15.75" x14ac:dyDescent="0.2">
      <c r="A1592" s="14"/>
      <c r="B1592" s="14"/>
    </row>
    <row r="1593" spans="1:2" ht="15.75" x14ac:dyDescent="0.2">
      <c r="A1593" s="14"/>
      <c r="B1593" s="14"/>
    </row>
    <row r="1594" spans="1:2" ht="15.75" x14ac:dyDescent="0.2">
      <c r="A1594" s="14"/>
      <c r="B1594" s="14"/>
    </row>
    <row r="1595" spans="1:2" ht="15.75" x14ac:dyDescent="0.2">
      <c r="A1595" s="14"/>
      <c r="B1595" s="14"/>
    </row>
    <row r="1596" spans="1:2" ht="15.75" x14ac:dyDescent="0.2">
      <c r="A1596" s="14"/>
      <c r="B1596" s="14"/>
    </row>
    <row r="1597" spans="1:2" ht="15.75" x14ac:dyDescent="0.2">
      <c r="A1597" s="14"/>
      <c r="B1597" s="14"/>
    </row>
    <row r="1598" spans="1:2" ht="15.75" x14ac:dyDescent="0.2">
      <c r="A1598" s="14"/>
      <c r="B1598" s="14"/>
    </row>
    <row r="1599" spans="1:2" ht="15.75" x14ac:dyDescent="0.2">
      <c r="A1599" s="14"/>
      <c r="B1599" s="14"/>
    </row>
    <row r="1600" spans="1:2" ht="15.75" x14ac:dyDescent="0.2">
      <c r="A1600" s="14"/>
      <c r="B1600" s="14"/>
    </row>
    <row r="1601" spans="1:2" ht="15.75" x14ac:dyDescent="0.2">
      <c r="A1601" s="14"/>
      <c r="B1601" s="14"/>
    </row>
    <row r="1602" spans="1:2" ht="15.75" x14ac:dyDescent="0.2">
      <c r="A1602" s="14"/>
      <c r="B1602" s="14"/>
    </row>
    <row r="1603" spans="1:2" ht="15.75" x14ac:dyDescent="0.2">
      <c r="A1603" s="14"/>
      <c r="B1603" s="14"/>
    </row>
    <row r="1604" spans="1:2" ht="15.75" x14ac:dyDescent="0.2">
      <c r="A1604" s="14"/>
      <c r="B1604" s="14"/>
    </row>
    <row r="1605" spans="1:2" ht="15.75" x14ac:dyDescent="0.2">
      <c r="A1605" s="14"/>
      <c r="B1605" s="14"/>
    </row>
    <row r="1606" spans="1:2" ht="15.75" x14ac:dyDescent="0.2">
      <c r="A1606" s="14"/>
      <c r="B1606" s="14"/>
    </row>
    <row r="1607" spans="1:2" ht="15.75" x14ac:dyDescent="0.2">
      <c r="A1607" s="14"/>
      <c r="B1607" s="14"/>
    </row>
    <row r="1608" spans="1:2" ht="15.75" x14ac:dyDescent="0.2">
      <c r="A1608" s="14"/>
      <c r="B1608" s="14"/>
    </row>
    <row r="1609" spans="1:2" ht="15.75" x14ac:dyDescent="0.2">
      <c r="A1609" s="14"/>
      <c r="B1609" s="14"/>
    </row>
    <row r="1610" spans="1:2" ht="15.75" x14ac:dyDescent="0.2">
      <c r="A1610" s="14"/>
      <c r="B1610" s="14"/>
    </row>
    <row r="1611" spans="1:2" ht="15.75" x14ac:dyDescent="0.2">
      <c r="A1611" s="14"/>
      <c r="B1611" s="14"/>
    </row>
    <row r="1612" spans="1:2" ht="15.75" x14ac:dyDescent="0.2">
      <c r="A1612" s="14"/>
      <c r="B1612" s="14"/>
    </row>
    <row r="1613" spans="1:2" ht="15.75" x14ac:dyDescent="0.2">
      <c r="A1613" s="14"/>
      <c r="B1613" s="14"/>
    </row>
    <row r="1614" spans="1:2" ht="15.75" x14ac:dyDescent="0.2">
      <c r="A1614" s="14"/>
      <c r="B1614" s="14"/>
    </row>
    <row r="1615" spans="1:2" ht="15.75" x14ac:dyDescent="0.2">
      <c r="A1615" s="14"/>
      <c r="B1615" s="14"/>
    </row>
    <row r="1616" spans="1:2" ht="15.75" x14ac:dyDescent="0.2">
      <c r="A1616" s="14"/>
      <c r="B1616" s="14"/>
    </row>
    <row r="1617" spans="1:2" ht="15.75" x14ac:dyDescent="0.2">
      <c r="A1617" s="14"/>
      <c r="B1617" s="14"/>
    </row>
    <row r="1618" spans="1:2" ht="15.75" x14ac:dyDescent="0.2">
      <c r="A1618" s="14"/>
      <c r="B1618" s="14"/>
    </row>
    <row r="1619" spans="1:2" ht="15.75" x14ac:dyDescent="0.2">
      <c r="A1619" s="14"/>
      <c r="B1619" s="14"/>
    </row>
    <row r="1620" spans="1:2" ht="15.75" x14ac:dyDescent="0.2">
      <c r="A1620" s="14"/>
      <c r="B1620" s="14"/>
    </row>
    <row r="1621" spans="1:2" ht="15.75" x14ac:dyDescent="0.2">
      <c r="A1621" s="14"/>
      <c r="B1621" s="14"/>
    </row>
    <row r="1622" spans="1:2" ht="15.75" x14ac:dyDescent="0.2">
      <c r="A1622" s="14"/>
      <c r="B1622" s="14"/>
    </row>
    <row r="1623" spans="1:2" ht="15.75" x14ac:dyDescent="0.2">
      <c r="A1623" s="14"/>
      <c r="B1623" s="14"/>
    </row>
    <row r="1624" spans="1:2" ht="15.75" x14ac:dyDescent="0.2">
      <c r="A1624" s="14"/>
      <c r="B1624" s="14"/>
    </row>
    <row r="1625" spans="1:2" ht="15.75" x14ac:dyDescent="0.2">
      <c r="A1625" s="14"/>
      <c r="B1625" s="14"/>
    </row>
    <row r="1626" spans="1:2" ht="15.75" x14ac:dyDescent="0.2">
      <c r="A1626" s="14"/>
      <c r="B1626" s="14"/>
    </row>
    <row r="1627" spans="1:2" ht="15.75" x14ac:dyDescent="0.2">
      <c r="A1627" s="14"/>
      <c r="B1627" s="14"/>
    </row>
    <row r="1628" spans="1:2" ht="15.75" x14ac:dyDescent="0.2">
      <c r="A1628" s="14"/>
      <c r="B1628" s="14"/>
    </row>
    <row r="1629" spans="1:2" ht="15.75" x14ac:dyDescent="0.2">
      <c r="A1629" s="14"/>
      <c r="B1629" s="14"/>
    </row>
    <row r="1630" spans="1:2" ht="15.75" x14ac:dyDescent="0.2">
      <c r="A1630" s="14"/>
      <c r="B1630" s="14"/>
    </row>
    <row r="1631" spans="1:2" ht="15.75" x14ac:dyDescent="0.2">
      <c r="A1631" s="14"/>
      <c r="B1631" s="14"/>
    </row>
    <row r="1632" spans="1:2" ht="15.75" x14ac:dyDescent="0.2">
      <c r="A1632" s="14"/>
      <c r="B1632" s="14"/>
    </row>
    <row r="1633" spans="1:2" ht="15.75" x14ac:dyDescent="0.2">
      <c r="A1633" s="14"/>
      <c r="B1633" s="14"/>
    </row>
    <row r="1634" spans="1:2" ht="15.75" x14ac:dyDescent="0.2">
      <c r="A1634" s="14"/>
      <c r="B1634" s="14"/>
    </row>
    <row r="1635" spans="1:2" ht="15.75" x14ac:dyDescent="0.2">
      <c r="A1635" s="14"/>
      <c r="B1635" s="14"/>
    </row>
    <row r="1636" spans="1:2" ht="15.75" x14ac:dyDescent="0.2">
      <c r="A1636" s="14"/>
      <c r="B1636" s="14"/>
    </row>
    <row r="1637" spans="1:2" ht="15.75" x14ac:dyDescent="0.2">
      <c r="A1637" s="14"/>
      <c r="B1637" s="14"/>
    </row>
    <row r="1638" spans="1:2" ht="15.75" x14ac:dyDescent="0.2">
      <c r="A1638" s="14"/>
      <c r="B1638" s="14"/>
    </row>
    <row r="1639" spans="1:2" ht="15.75" x14ac:dyDescent="0.2">
      <c r="A1639" s="14"/>
      <c r="B1639" s="14"/>
    </row>
    <row r="1640" spans="1:2" ht="15.75" x14ac:dyDescent="0.2">
      <c r="A1640" s="14"/>
      <c r="B1640" s="14"/>
    </row>
    <row r="1641" spans="1:2" ht="15.75" x14ac:dyDescent="0.2">
      <c r="A1641" s="14"/>
      <c r="B1641" s="14"/>
    </row>
    <row r="1642" spans="1:2" ht="15.75" x14ac:dyDescent="0.2">
      <c r="A1642" s="14"/>
      <c r="B1642" s="14"/>
    </row>
    <row r="1643" spans="1:2" ht="15.75" x14ac:dyDescent="0.2">
      <c r="A1643" s="14"/>
      <c r="B1643" s="14"/>
    </row>
    <row r="1644" spans="1:2" ht="15.75" x14ac:dyDescent="0.2">
      <c r="A1644" s="14"/>
      <c r="B1644" s="14"/>
    </row>
    <row r="1645" spans="1:2" ht="15.75" x14ac:dyDescent="0.2">
      <c r="A1645" s="14"/>
      <c r="B1645" s="14"/>
    </row>
    <row r="1646" spans="1:2" ht="15.75" x14ac:dyDescent="0.2">
      <c r="A1646" s="14"/>
      <c r="B1646" s="14"/>
    </row>
    <row r="1647" spans="1:2" ht="15.75" x14ac:dyDescent="0.2">
      <c r="A1647" s="14"/>
      <c r="B1647" s="14"/>
    </row>
    <row r="1648" spans="1:2" ht="15.75" x14ac:dyDescent="0.2">
      <c r="A1648" s="14"/>
      <c r="B1648" s="14"/>
    </row>
    <row r="1649" spans="1:2" ht="15.75" x14ac:dyDescent="0.2">
      <c r="A1649" s="14"/>
      <c r="B1649" s="14"/>
    </row>
    <row r="1650" spans="1:2" ht="15.75" x14ac:dyDescent="0.2">
      <c r="A1650" s="14"/>
      <c r="B1650" s="14"/>
    </row>
    <row r="1651" spans="1:2" ht="15.75" x14ac:dyDescent="0.2">
      <c r="A1651" s="14"/>
      <c r="B1651" s="14"/>
    </row>
    <row r="1652" spans="1:2" ht="15.75" x14ac:dyDescent="0.2">
      <c r="A1652" s="14"/>
      <c r="B1652" s="14"/>
    </row>
    <row r="1653" spans="1:2" ht="15.75" x14ac:dyDescent="0.2">
      <c r="A1653" s="14"/>
      <c r="B1653" s="14"/>
    </row>
    <row r="1654" spans="1:2" ht="15.75" x14ac:dyDescent="0.2">
      <c r="A1654" s="14"/>
      <c r="B1654" s="14"/>
    </row>
    <row r="1655" spans="1:2" ht="15.75" x14ac:dyDescent="0.2">
      <c r="A1655" s="14"/>
      <c r="B1655" s="14"/>
    </row>
    <row r="1656" spans="1:2" ht="15.75" x14ac:dyDescent="0.2">
      <c r="A1656" s="14"/>
      <c r="B1656" s="14"/>
    </row>
    <row r="1657" spans="1:2" ht="15.75" x14ac:dyDescent="0.2">
      <c r="A1657" s="14"/>
      <c r="B1657" s="14"/>
    </row>
    <row r="1658" spans="1:2" ht="15.75" x14ac:dyDescent="0.2">
      <c r="A1658" s="14"/>
      <c r="B1658" s="14"/>
    </row>
    <row r="1659" spans="1:2" ht="15.75" x14ac:dyDescent="0.2">
      <c r="A1659" s="14"/>
      <c r="B1659" s="14"/>
    </row>
    <row r="1660" spans="1:2" ht="15.75" x14ac:dyDescent="0.2">
      <c r="A1660" s="14"/>
      <c r="B1660" s="14"/>
    </row>
    <row r="1661" spans="1:2" ht="15.75" x14ac:dyDescent="0.2">
      <c r="A1661" s="14"/>
      <c r="B1661" s="14"/>
    </row>
    <row r="1662" spans="1:2" ht="15.75" x14ac:dyDescent="0.2">
      <c r="A1662" s="14"/>
      <c r="B1662" s="14"/>
    </row>
    <row r="1663" spans="1:2" ht="15.75" x14ac:dyDescent="0.2">
      <c r="A1663" s="14"/>
      <c r="B1663" s="14"/>
    </row>
    <row r="1664" spans="1:2" ht="15.75" x14ac:dyDescent="0.2">
      <c r="A1664" s="14"/>
      <c r="B1664" s="14"/>
    </row>
    <row r="1665" spans="1:2" ht="15.75" x14ac:dyDescent="0.2">
      <c r="A1665" s="14"/>
      <c r="B1665" s="14"/>
    </row>
    <row r="1666" spans="1:2" ht="15.75" x14ac:dyDescent="0.2">
      <c r="A1666" s="14"/>
      <c r="B1666" s="14"/>
    </row>
    <row r="1667" spans="1:2" ht="15.75" x14ac:dyDescent="0.2">
      <c r="A1667" s="14"/>
      <c r="B1667" s="14"/>
    </row>
    <row r="1668" spans="1:2" ht="15.75" x14ac:dyDescent="0.2">
      <c r="A1668" s="14"/>
      <c r="B1668" s="14"/>
    </row>
    <row r="1669" spans="1:2" ht="15.75" x14ac:dyDescent="0.2">
      <c r="A1669" s="14"/>
      <c r="B1669" s="14"/>
    </row>
    <row r="1670" spans="1:2" ht="15.75" x14ac:dyDescent="0.2">
      <c r="A1670" s="14"/>
      <c r="B1670" s="14"/>
    </row>
    <row r="1671" spans="1:2" ht="15.75" x14ac:dyDescent="0.2">
      <c r="A1671" s="14"/>
      <c r="B1671" s="14"/>
    </row>
    <row r="1672" spans="1:2" ht="15.75" x14ac:dyDescent="0.2">
      <c r="A1672" s="14"/>
      <c r="B1672" s="14"/>
    </row>
    <row r="1673" spans="1:2" ht="15.75" x14ac:dyDescent="0.2">
      <c r="A1673" s="14"/>
      <c r="B1673" s="14"/>
    </row>
    <row r="1674" spans="1:2" ht="15.75" x14ac:dyDescent="0.2">
      <c r="A1674" s="14"/>
      <c r="B1674" s="14"/>
    </row>
    <row r="1675" spans="1:2" ht="15.75" x14ac:dyDescent="0.2">
      <c r="A1675" s="14"/>
      <c r="B1675" s="14"/>
    </row>
    <row r="1676" spans="1:2" ht="15.75" x14ac:dyDescent="0.2">
      <c r="A1676" s="14"/>
      <c r="B1676" s="14"/>
    </row>
    <row r="1677" spans="1:2" ht="15.75" x14ac:dyDescent="0.2">
      <c r="A1677" s="14"/>
      <c r="B1677" s="14"/>
    </row>
    <row r="1678" spans="1:2" ht="15.75" x14ac:dyDescent="0.2">
      <c r="A1678" s="14"/>
      <c r="B1678" s="14"/>
    </row>
    <row r="1679" spans="1:2" ht="15.75" x14ac:dyDescent="0.2">
      <c r="A1679" s="14"/>
      <c r="B1679" s="14"/>
    </row>
    <row r="1680" spans="1:2" ht="15.75" x14ac:dyDescent="0.2">
      <c r="A1680" s="14"/>
      <c r="B1680" s="14"/>
    </row>
    <row r="1681" spans="1:2" ht="15.75" x14ac:dyDescent="0.2">
      <c r="A1681" s="14"/>
      <c r="B1681" s="14"/>
    </row>
    <row r="1682" spans="1:2" ht="15.75" x14ac:dyDescent="0.2">
      <c r="A1682" s="14"/>
      <c r="B1682" s="14"/>
    </row>
    <row r="1683" spans="1:2" ht="15.75" x14ac:dyDescent="0.2">
      <c r="A1683" s="14"/>
      <c r="B1683" s="14"/>
    </row>
    <row r="1684" spans="1:2" ht="15.75" x14ac:dyDescent="0.2">
      <c r="A1684" s="14"/>
      <c r="B1684" s="14"/>
    </row>
    <row r="1685" spans="1:2" ht="15.75" x14ac:dyDescent="0.2">
      <c r="A1685" s="14"/>
      <c r="B1685" s="14"/>
    </row>
    <row r="1686" spans="1:2" ht="15.75" x14ac:dyDescent="0.2">
      <c r="A1686" s="14"/>
      <c r="B1686" s="14"/>
    </row>
    <row r="1687" spans="1:2" ht="15.75" x14ac:dyDescent="0.2">
      <c r="A1687" s="14"/>
      <c r="B1687" s="14"/>
    </row>
    <row r="1688" spans="1:2" ht="15.75" x14ac:dyDescent="0.2">
      <c r="A1688" s="14"/>
      <c r="B1688" s="14"/>
    </row>
    <row r="1689" spans="1:2" ht="15.75" x14ac:dyDescent="0.2">
      <c r="A1689" s="14"/>
      <c r="B1689" s="14"/>
    </row>
    <row r="1690" spans="1:2" ht="15.75" x14ac:dyDescent="0.2">
      <c r="A1690" s="14"/>
      <c r="B1690" s="14"/>
    </row>
    <row r="1691" spans="1:2" ht="15.75" x14ac:dyDescent="0.2">
      <c r="A1691" s="14"/>
      <c r="B1691" s="14"/>
    </row>
    <row r="1692" spans="1:2" ht="15.75" x14ac:dyDescent="0.2">
      <c r="A1692" s="14"/>
      <c r="B1692" s="14"/>
    </row>
    <row r="1693" spans="1:2" ht="15.75" x14ac:dyDescent="0.2">
      <c r="A1693" s="14"/>
      <c r="B1693" s="14"/>
    </row>
    <row r="1694" spans="1:2" ht="15.75" x14ac:dyDescent="0.2">
      <c r="A1694" s="14"/>
      <c r="B1694" s="14"/>
    </row>
    <row r="1695" spans="1:2" ht="15.75" x14ac:dyDescent="0.2">
      <c r="A1695" s="14"/>
      <c r="B1695" s="14"/>
    </row>
    <row r="1696" spans="1:2" ht="15.75" x14ac:dyDescent="0.2">
      <c r="A1696" s="14"/>
      <c r="B1696" s="14"/>
    </row>
    <row r="1697" spans="1:2" ht="15.75" x14ac:dyDescent="0.2">
      <c r="A1697" s="14"/>
      <c r="B1697" s="14"/>
    </row>
    <row r="1698" spans="1:2" ht="15.75" x14ac:dyDescent="0.2">
      <c r="A1698" s="14"/>
      <c r="B1698" s="14"/>
    </row>
    <row r="1699" spans="1:2" ht="15.75" x14ac:dyDescent="0.2">
      <c r="A1699" s="14"/>
      <c r="B1699" s="14"/>
    </row>
    <row r="1700" spans="1:2" ht="15.75" x14ac:dyDescent="0.2">
      <c r="A1700" s="14"/>
      <c r="B1700" s="14"/>
    </row>
    <row r="1701" spans="1:2" ht="15.75" x14ac:dyDescent="0.2">
      <c r="A1701" s="14"/>
      <c r="B1701" s="14"/>
    </row>
    <row r="1702" spans="1:2" ht="15.75" x14ac:dyDescent="0.2">
      <c r="A1702" s="14"/>
      <c r="B1702" s="14"/>
    </row>
    <row r="1703" spans="1:2" ht="15.75" x14ac:dyDescent="0.2">
      <c r="A1703" s="14"/>
      <c r="B1703" s="14"/>
    </row>
    <row r="1704" spans="1:2" ht="15.75" x14ac:dyDescent="0.2">
      <c r="A1704" s="14"/>
      <c r="B1704" s="14"/>
    </row>
    <row r="1705" spans="1:2" ht="15.75" x14ac:dyDescent="0.2">
      <c r="A1705" s="14"/>
      <c r="B1705" s="14"/>
    </row>
    <row r="1706" spans="1:2" ht="15.75" x14ac:dyDescent="0.2">
      <c r="A1706" s="14"/>
      <c r="B1706" s="14"/>
    </row>
    <row r="1707" spans="1:2" ht="15.75" x14ac:dyDescent="0.2">
      <c r="A1707" s="14"/>
      <c r="B1707" s="14"/>
    </row>
    <row r="1708" spans="1:2" ht="15.75" x14ac:dyDescent="0.2">
      <c r="A1708" s="14"/>
      <c r="B1708" s="14"/>
    </row>
    <row r="1709" spans="1:2" ht="15.75" x14ac:dyDescent="0.2">
      <c r="A1709" s="14"/>
      <c r="B1709" s="14"/>
    </row>
    <row r="1710" spans="1:2" ht="15.75" x14ac:dyDescent="0.2">
      <c r="A1710" s="14"/>
      <c r="B1710" s="14"/>
    </row>
    <row r="1711" spans="1:2" ht="15.75" x14ac:dyDescent="0.2">
      <c r="A1711" s="14"/>
      <c r="B1711" s="14"/>
    </row>
    <row r="1712" spans="1:2" ht="15.75" x14ac:dyDescent="0.2">
      <c r="A1712" s="14"/>
      <c r="B1712" s="14"/>
    </row>
    <row r="1713" spans="1:2" ht="15.75" x14ac:dyDescent="0.2">
      <c r="A1713" s="14"/>
      <c r="B1713" s="14"/>
    </row>
    <row r="1714" spans="1:2" ht="15.75" x14ac:dyDescent="0.2">
      <c r="A1714" s="14"/>
      <c r="B1714" s="14"/>
    </row>
    <row r="1715" spans="1:2" ht="15.75" x14ac:dyDescent="0.2">
      <c r="A1715" s="14"/>
      <c r="B1715" s="14"/>
    </row>
    <row r="1716" spans="1:2" ht="15.75" x14ac:dyDescent="0.2">
      <c r="A1716" s="14"/>
      <c r="B1716" s="14"/>
    </row>
    <row r="1717" spans="1:2" ht="15.75" x14ac:dyDescent="0.2">
      <c r="A1717" s="14"/>
      <c r="B1717" s="14"/>
    </row>
    <row r="1718" spans="1:2" ht="15.75" x14ac:dyDescent="0.2">
      <c r="A1718" s="14"/>
      <c r="B1718" s="14"/>
    </row>
    <row r="1719" spans="1:2" ht="15.75" x14ac:dyDescent="0.2">
      <c r="A1719" s="14"/>
      <c r="B1719" s="14"/>
    </row>
    <row r="1720" spans="1:2" ht="15.75" x14ac:dyDescent="0.2">
      <c r="A1720" s="14"/>
      <c r="B1720" s="14"/>
    </row>
    <row r="1721" spans="1:2" ht="15.75" x14ac:dyDescent="0.2">
      <c r="A1721" s="14"/>
      <c r="B1721" s="14"/>
    </row>
    <row r="1722" spans="1:2" ht="15.75" x14ac:dyDescent="0.2">
      <c r="A1722" s="14"/>
      <c r="B1722" s="14"/>
    </row>
    <row r="1723" spans="1:2" ht="15.75" x14ac:dyDescent="0.2">
      <c r="A1723" s="14"/>
      <c r="B1723" s="14"/>
    </row>
    <row r="1724" spans="1:2" ht="15.75" x14ac:dyDescent="0.2">
      <c r="A1724" s="14"/>
      <c r="B1724" s="14"/>
    </row>
    <row r="1725" spans="1:2" ht="15.75" x14ac:dyDescent="0.2">
      <c r="A1725" s="14"/>
      <c r="B1725" s="14"/>
    </row>
    <row r="1726" spans="1:2" ht="15.75" x14ac:dyDescent="0.2">
      <c r="A1726" s="14"/>
      <c r="B1726" s="14"/>
    </row>
    <row r="1727" spans="1:2" ht="15.75" x14ac:dyDescent="0.2">
      <c r="A1727" s="14"/>
      <c r="B1727" s="14"/>
    </row>
    <row r="1728" spans="1:2" ht="15.75" x14ac:dyDescent="0.2">
      <c r="A1728" s="14"/>
      <c r="B1728" s="14"/>
    </row>
    <row r="1729" spans="1:2" ht="15.75" x14ac:dyDescent="0.2">
      <c r="A1729" s="14"/>
      <c r="B1729" s="14"/>
    </row>
    <row r="1730" spans="1:2" ht="15.75" x14ac:dyDescent="0.2">
      <c r="A1730" s="14"/>
      <c r="B1730" s="14"/>
    </row>
    <row r="1731" spans="1:2" ht="15.75" x14ac:dyDescent="0.2">
      <c r="A1731" s="14"/>
      <c r="B1731" s="14"/>
    </row>
    <row r="1732" spans="1:2" ht="15.75" x14ac:dyDescent="0.2">
      <c r="A1732" s="14"/>
      <c r="B1732" s="14"/>
    </row>
    <row r="1733" spans="1:2" ht="15.75" x14ac:dyDescent="0.2">
      <c r="A1733" s="14"/>
      <c r="B1733" s="14"/>
    </row>
    <row r="1734" spans="1:2" ht="15.75" x14ac:dyDescent="0.2">
      <c r="A1734" s="14"/>
      <c r="B1734" s="14"/>
    </row>
    <row r="1735" spans="1:2" ht="15.75" x14ac:dyDescent="0.2">
      <c r="A1735" s="14"/>
      <c r="B1735" s="14"/>
    </row>
    <row r="1736" spans="1:2" ht="15.75" x14ac:dyDescent="0.2">
      <c r="A1736" s="14"/>
      <c r="B1736" s="14"/>
    </row>
    <row r="1737" spans="1:2" ht="15.75" x14ac:dyDescent="0.2">
      <c r="A1737" s="14"/>
      <c r="B1737" s="14"/>
    </row>
    <row r="1738" spans="1:2" ht="15.75" x14ac:dyDescent="0.2">
      <c r="A1738" s="14"/>
      <c r="B1738" s="14"/>
    </row>
    <row r="1739" spans="1:2" ht="15.75" x14ac:dyDescent="0.2">
      <c r="A1739" s="14"/>
      <c r="B1739" s="14"/>
    </row>
    <row r="1740" spans="1:2" ht="15.75" x14ac:dyDescent="0.2">
      <c r="A1740" s="14"/>
      <c r="B1740" s="14"/>
    </row>
    <row r="1741" spans="1:2" ht="15.75" x14ac:dyDescent="0.2">
      <c r="A1741" s="14"/>
      <c r="B1741" s="14"/>
    </row>
    <row r="1742" spans="1:2" ht="15.75" x14ac:dyDescent="0.2">
      <c r="A1742" s="14"/>
      <c r="B1742" s="14"/>
    </row>
    <row r="1743" spans="1:2" ht="15.75" x14ac:dyDescent="0.2">
      <c r="A1743" s="14"/>
      <c r="B1743" s="14"/>
    </row>
    <row r="1744" spans="1:2" ht="15.75" x14ac:dyDescent="0.2">
      <c r="A1744" s="14"/>
      <c r="B1744" s="14"/>
    </row>
    <row r="1745" spans="1:2" ht="15.75" x14ac:dyDescent="0.2">
      <c r="A1745" s="14"/>
      <c r="B1745" s="14"/>
    </row>
    <row r="1746" spans="1:2" ht="15.75" x14ac:dyDescent="0.2">
      <c r="A1746" s="14"/>
      <c r="B1746" s="14"/>
    </row>
    <row r="1747" spans="1:2" ht="15.75" x14ac:dyDescent="0.2">
      <c r="A1747" s="14"/>
      <c r="B1747" s="14"/>
    </row>
    <row r="1748" spans="1:2" ht="15.75" x14ac:dyDescent="0.2">
      <c r="A1748" s="14"/>
      <c r="B1748" s="14"/>
    </row>
    <row r="1749" spans="1:2" ht="15.75" x14ac:dyDescent="0.2">
      <c r="A1749" s="14"/>
      <c r="B1749" s="14"/>
    </row>
    <row r="1750" spans="1:2" ht="15.75" x14ac:dyDescent="0.2">
      <c r="A1750" s="14"/>
      <c r="B1750" s="14"/>
    </row>
    <row r="1751" spans="1:2" ht="15.75" x14ac:dyDescent="0.2">
      <c r="A1751" s="14"/>
      <c r="B1751" s="14"/>
    </row>
    <row r="1752" spans="1:2" ht="15.75" x14ac:dyDescent="0.2">
      <c r="A1752" s="14"/>
      <c r="B1752" s="14"/>
    </row>
    <row r="1753" spans="1:2" ht="15.75" x14ac:dyDescent="0.2">
      <c r="A1753" s="14"/>
      <c r="B1753" s="14"/>
    </row>
    <row r="1754" spans="1:2" ht="15.75" x14ac:dyDescent="0.2">
      <c r="A1754" s="14"/>
      <c r="B1754" s="14"/>
    </row>
    <row r="1755" spans="1:2" ht="15.75" x14ac:dyDescent="0.2">
      <c r="A1755" s="14"/>
      <c r="B1755" s="14"/>
    </row>
    <row r="1756" spans="1:2" ht="15.75" x14ac:dyDescent="0.2">
      <c r="A1756" s="14"/>
      <c r="B1756" s="14"/>
    </row>
    <row r="1757" spans="1:2" ht="15.75" x14ac:dyDescent="0.2">
      <c r="A1757" s="14"/>
      <c r="B1757" s="14"/>
    </row>
    <row r="1758" spans="1:2" ht="15.75" x14ac:dyDescent="0.2">
      <c r="A1758" s="14"/>
      <c r="B1758" s="14"/>
    </row>
    <row r="1759" spans="1:2" ht="15.75" x14ac:dyDescent="0.2">
      <c r="A1759" s="14"/>
      <c r="B1759" s="14"/>
    </row>
    <row r="1760" spans="1:2" ht="15.75" x14ac:dyDescent="0.2">
      <c r="A1760" s="14"/>
      <c r="B1760" s="14"/>
    </row>
    <row r="1761" spans="1:2" ht="15.75" x14ac:dyDescent="0.2">
      <c r="A1761" s="14"/>
      <c r="B1761" s="14"/>
    </row>
    <row r="1762" spans="1:2" ht="15.75" x14ac:dyDescent="0.2">
      <c r="A1762" s="14"/>
      <c r="B1762" s="14"/>
    </row>
    <row r="1763" spans="1:2" ht="15.75" x14ac:dyDescent="0.2">
      <c r="A1763" s="14"/>
      <c r="B1763" s="14"/>
    </row>
    <row r="1764" spans="1:2" ht="15.75" x14ac:dyDescent="0.2">
      <c r="A1764" s="14"/>
      <c r="B1764" s="14"/>
    </row>
    <row r="1765" spans="1:2" ht="15.75" x14ac:dyDescent="0.2">
      <c r="A1765" s="14"/>
      <c r="B1765" s="14"/>
    </row>
    <row r="1766" spans="1:2" ht="15.75" x14ac:dyDescent="0.2">
      <c r="A1766" s="14"/>
      <c r="B1766" s="14"/>
    </row>
    <row r="1767" spans="1:2" ht="15.75" x14ac:dyDescent="0.2">
      <c r="A1767" s="14"/>
      <c r="B1767" s="14"/>
    </row>
    <row r="1768" spans="1:2" ht="15.75" x14ac:dyDescent="0.2">
      <c r="A1768" s="14"/>
      <c r="B1768" s="14"/>
    </row>
    <row r="1769" spans="1:2" ht="15.75" x14ac:dyDescent="0.2">
      <c r="A1769" s="14"/>
      <c r="B1769" s="14"/>
    </row>
    <row r="1770" spans="1:2" ht="15.75" x14ac:dyDescent="0.2">
      <c r="A1770" s="14"/>
      <c r="B1770" s="14"/>
    </row>
    <row r="1771" spans="1:2" ht="15.75" x14ac:dyDescent="0.2">
      <c r="A1771" s="14"/>
      <c r="B1771" s="14"/>
    </row>
    <row r="1772" spans="1:2" ht="15.75" x14ac:dyDescent="0.2">
      <c r="A1772" s="14"/>
      <c r="B1772" s="14"/>
    </row>
    <row r="1773" spans="1:2" ht="15.75" x14ac:dyDescent="0.2">
      <c r="A1773" s="14"/>
      <c r="B1773" s="14"/>
    </row>
    <row r="1774" spans="1:2" ht="15.75" x14ac:dyDescent="0.2">
      <c r="A1774" s="14"/>
      <c r="B1774" s="14"/>
    </row>
    <row r="1775" spans="1:2" ht="15.75" x14ac:dyDescent="0.2">
      <c r="A1775" s="14"/>
      <c r="B1775" s="14"/>
    </row>
    <row r="1776" spans="1:2" ht="15.75" x14ac:dyDescent="0.2">
      <c r="A1776" s="14"/>
      <c r="B1776" s="14"/>
    </row>
    <row r="1777" spans="1:2" ht="15.75" x14ac:dyDescent="0.2">
      <c r="A1777" s="14"/>
      <c r="B1777" s="14"/>
    </row>
    <row r="1778" spans="1:2" ht="15.75" x14ac:dyDescent="0.2">
      <c r="A1778" s="14"/>
      <c r="B1778" s="14"/>
    </row>
    <row r="1779" spans="1:2" ht="15.75" x14ac:dyDescent="0.2">
      <c r="A1779" s="14"/>
      <c r="B1779" s="14"/>
    </row>
    <row r="1780" spans="1:2" ht="15.75" x14ac:dyDescent="0.2">
      <c r="A1780" s="14"/>
      <c r="B1780" s="14"/>
    </row>
    <row r="1781" spans="1:2" ht="15.75" x14ac:dyDescent="0.2">
      <c r="A1781" s="14"/>
      <c r="B1781" s="14"/>
    </row>
    <row r="1782" spans="1:2" ht="15.75" x14ac:dyDescent="0.2">
      <c r="A1782" s="14"/>
      <c r="B1782" s="14"/>
    </row>
    <row r="1783" spans="1:2" ht="15.75" x14ac:dyDescent="0.2">
      <c r="A1783" s="14"/>
      <c r="B1783" s="14"/>
    </row>
    <row r="1784" spans="1:2" ht="15.75" x14ac:dyDescent="0.2">
      <c r="A1784" s="14"/>
      <c r="B1784" s="14"/>
    </row>
    <row r="1785" spans="1:2" ht="15.75" x14ac:dyDescent="0.2">
      <c r="A1785" s="14"/>
      <c r="B1785" s="14"/>
    </row>
    <row r="1786" spans="1:2" ht="15.75" x14ac:dyDescent="0.2">
      <c r="A1786" s="14"/>
      <c r="B1786" s="14"/>
    </row>
    <row r="1787" spans="1:2" ht="15.75" x14ac:dyDescent="0.2">
      <c r="A1787" s="14"/>
      <c r="B1787" s="14"/>
    </row>
    <row r="1788" spans="1:2" ht="15.75" x14ac:dyDescent="0.2">
      <c r="A1788" s="14"/>
      <c r="B1788" s="14"/>
    </row>
    <row r="1789" spans="1:2" ht="15.75" x14ac:dyDescent="0.2">
      <c r="A1789" s="14"/>
      <c r="B1789" s="14"/>
    </row>
    <row r="1790" spans="1:2" ht="15.75" x14ac:dyDescent="0.2">
      <c r="A1790" s="14"/>
      <c r="B1790" s="14"/>
    </row>
    <row r="1791" spans="1:2" ht="15.75" x14ac:dyDescent="0.2">
      <c r="A1791" s="14"/>
      <c r="B1791" s="14"/>
    </row>
    <row r="1792" spans="1:2" ht="15.75" x14ac:dyDescent="0.2">
      <c r="A1792" s="14"/>
      <c r="B1792" s="14"/>
    </row>
    <row r="1793" spans="1:2" ht="15.75" x14ac:dyDescent="0.2">
      <c r="A1793" s="14"/>
      <c r="B1793" s="14"/>
    </row>
    <row r="1794" spans="1:2" ht="15.75" x14ac:dyDescent="0.2">
      <c r="A1794" s="14"/>
      <c r="B1794" s="14"/>
    </row>
    <row r="1795" spans="1:2" ht="15.75" x14ac:dyDescent="0.2">
      <c r="A1795" s="14"/>
      <c r="B1795" s="14"/>
    </row>
    <row r="1796" spans="1:2" ht="15.75" x14ac:dyDescent="0.2">
      <c r="A1796" s="14"/>
      <c r="B1796" s="14"/>
    </row>
    <row r="1797" spans="1:2" ht="15.75" x14ac:dyDescent="0.2">
      <c r="A1797" s="14"/>
      <c r="B1797" s="14"/>
    </row>
    <row r="1798" spans="1:2" ht="15.75" x14ac:dyDescent="0.2">
      <c r="A1798" s="14"/>
      <c r="B1798" s="14"/>
    </row>
    <row r="1799" spans="1:2" ht="15.75" x14ac:dyDescent="0.2">
      <c r="A1799" s="14"/>
      <c r="B1799" s="14"/>
    </row>
    <row r="1800" spans="1:2" ht="15.75" x14ac:dyDescent="0.2">
      <c r="A1800" s="14"/>
      <c r="B1800" s="14"/>
    </row>
    <row r="1801" spans="1:2" ht="15.75" x14ac:dyDescent="0.2">
      <c r="A1801" s="14"/>
      <c r="B1801" s="14"/>
    </row>
    <row r="1802" spans="1:2" ht="15.75" x14ac:dyDescent="0.2">
      <c r="A1802" s="14"/>
      <c r="B1802" s="14"/>
    </row>
    <row r="1803" spans="1:2" ht="15.75" x14ac:dyDescent="0.2">
      <c r="A1803" s="14"/>
      <c r="B1803" s="14"/>
    </row>
    <row r="1804" spans="1:2" ht="15.75" x14ac:dyDescent="0.2">
      <c r="A1804" s="14"/>
      <c r="B1804" s="14"/>
    </row>
    <row r="1805" spans="1:2" ht="15.75" x14ac:dyDescent="0.2">
      <c r="A1805" s="14"/>
      <c r="B1805" s="14"/>
    </row>
    <row r="1806" spans="1:2" ht="15.75" x14ac:dyDescent="0.2">
      <c r="A1806" s="14"/>
      <c r="B1806" s="14"/>
    </row>
    <row r="1807" spans="1:2" ht="15.75" x14ac:dyDescent="0.2">
      <c r="A1807" s="14"/>
      <c r="B1807" s="14"/>
    </row>
    <row r="1808" spans="1:2" ht="15.75" x14ac:dyDescent="0.2">
      <c r="A1808" s="14"/>
      <c r="B1808" s="14"/>
    </row>
    <row r="1809" spans="1:2" ht="15.75" x14ac:dyDescent="0.2">
      <c r="A1809" s="14"/>
      <c r="B1809" s="14"/>
    </row>
    <row r="1810" spans="1:2" ht="15.75" x14ac:dyDescent="0.2">
      <c r="A1810" s="14"/>
      <c r="B1810" s="14"/>
    </row>
    <row r="1811" spans="1:2" ht="15.75" x14ac:dyDescent="0.2">
      <c r="A1811" s="14"/>
      <c r="B1811" s="14"/>
    </row>
    <row r="1812" spans="1:2" ht="15.75" x14ac:dyDescent="0.2">
      <c r="A1812" s="14"/>
      <c r="B1812" s="14"/>
    </row>
    <row r="1813" spans="1:2" ht="15.75" x14ac:dyDescent="0.2">
      <c r="A1813" s="14"/>
      <c r="B1813" s="14"/>
    </row>
    <row r="1814" spans="1:2" ht="15.75" x14ac:dyDescent="0.2">
      <c r="A1814" s="14"/>
      <c r="B1814" s="14"/>
    </row>
    <row r="1815" spans="1:2" ht="15.75" x14ac:dyDescent="0.2">
      <c r="A1815" s="14"/>
      <c r="B1815" s="14"/>
    </row>
    <row r="1816" spans="1:2" ht="15.75" x14ac:dyDescent="0.2">
      <c r="A1816" s="14"/>
      <c r="B1816" s="14"/>
    </row>
    <row r="1817" spans="1:2" ht="15.75" x14ac:dyDescent="0.2">
      <c r="A1817" s="14"/>
      <c r="B1817" s="14"/>
    </row>
    <row r="1818" spans="1:2" ht="15.75" x14ac:dyDescent="0.2">
      <c r="A1818" s="14"/>
      <c r="B1818" s="14"/>
    </row>
    <row r="1819" spans="1:2" ht="15.75" x14ac:dyDescent="0.2">
      <c r="A1819" s="14"/>
      <c r="B1819" s="14"/>
    </row>
    <row r="1820" spans="1:2" ht="15.75" x14ac:dyDescent="0.2">
      <c r="A1820" s="14"/>
      <c r="B1820" s="14"/>
    </row>
    <row r="1821" spans="1:2" ht="15.75" x14ac:dyDescent="0.2">
      <c r="A1821" s="14"/>
      <c r="B1821" s="14"/>
    </row>
    <row r="1822" spans="1:2" ht="15.75" x14ac:dyDescent="0.2">
      <c r="A1822" s="14"/>
      <c r="B1822" s="14"/>
    </row>
    <row r="1823" spans="1:2" ht="15.75" x14ac:dyDescent="0.2">
      <c r="A1823" s="14"/>
      <c r="B1823" s="14"/>
    </row>
    <row r="1824" spans="1:2" ht="15.75" x14ac:dyDescent="0.2">
      <c r="A1824" s="14"/>
      <c r="B1824" s="14"/>
    </row>
    <row r="1825" spans="1:2" ht="15.75" x14ac:dyDescent="0.2">
      <c r="A1825" s="14"/>
      <c r="B1825" s="14"/>
    </row>
    <row r="1826" spans="1:2" ht="15.75" x14ac:dyDescent="0.2">
      <c r="A1826" s="14"/>
      <c r="B1826" s="14"/>
    </row>
    <row r="1827" spans="1:2" ht="15.75" x14ac:dyDescent="0.2">
      <c r="A1827" s="14"/>
      <c r="B1827" s="14"/>
    </row>
    <row r="1828" spans="1:2" ht="15.75" x14ac:dyDescent="0.2">
      <c r="A1828" s="14"/>
      <c r="B1828" s="14"/>
    </row>
    <row r="1829" spans="1:2" ht="15.75" x14ac:dyDescent="0.2">
      <c r="A1829" s="14"/>
      <c r="B1829" s="14"/>
    </row>
    <row r="1830" spans="1:2" ht="15.75" x14ac:dyDescent="0.2">
      <c r="A1830" s="14"/>
      <c r="B1830" s="14"/>
    </row>
    <row r="1831" spans="1:2" ht="15.75" x14ac:dyDescent="0.2">
      <c r="A1831" s="14"/>
      <c r="B1831" s="14"/>
    </row>
    <row r="1832" spans="1:2" ht="15.75" x14ac:dyDescent="0.2">
      <c r="A1832" s="14"/>
      <c r="B1832" s="14"/>
    </row>
    <row r="1833" spans="1:2" ht="15.75" x14ac:dyDescent="0.2">
      <c r="A1833" s="14"/>
      <c r="B1833" s="14"/>
    </row>
    <row r="1834" spans="1:2" ht="15.75" x14ac:dyDescent="0.2">
      <c r="A1834" s="14"/>
      <c r="B1834" s="14"/>
    </row>
    <row r="1835" spans="1:2" ht="15.75" x14ac:dyDescent="0.2">
      <c r="A1835" s="14"/>
      <c r="B1835" s="14"/>
    </row>
    <row r="1836" spans="1:2" ht="15.75" x14ac:dyDescent="0.2">
      <c r="A1836" s="14"/>
      <c r="B1836" s="14"/>
    </row>
    <row r="1837" spans="1:2" ht="15.75" x14ac:dyDescent="0.2">
      <c r="A1837" s="14"/>
      <c r="B1837" s="14"/>
    </row>
    <row r="1838" spans="1:2" ht="15.75" x14ac:dyDescent="0.2">
      <c r="A1838" s="14"/>
      <c r="B1838" s="14"/>
    </row>
    <row r="1839" spans="1:2" ht="15.75" x14ac:dyDescent="0.2">
      <c r="A1839" s="14"/>
      <c r="B1839" s="14"/>
    </row>
    <row r="1840" spans="1:2" ht="15.75" x14ac:dyDescent="0.2">
      <c r="A1840" s="14"/>
      <c r="B1840" s="14"/>
    </row>
    <row r="1841" spans="1:2" ht="15.75" x14ac:dyDescent="0.2">
      <c r="A1841" s="14"/>
      <c r="B1841" s="14"/>
    </row>
    <row r="1842" spans="1:2" ht="15.75" x14ac:dyDescent="0.2">
      <c r="A1842" s="14"/>
      <c r="B1842" s="14"/>
    </row>
    <row r="1843" spans="1:2" ht="15.75" x14ac:dyDescent="0.2">
      <c r="A1843" s="14"/>
      <c r="B1843" s="14"/>
    </row>
    <row r="1844" spans="1:2" ht="15.75" x14ac:dyDescent="0.2">
      <c r="A1844" s="14"/>
      <c r="B1844" s="14"/>
    </row>
    <row r="1845" spans="1:2" ht="15.75" x14ac:dyDescent="0.2">
      <c r="A1845" s="14"/>
      <c r="B1845" s="14"/>
    </row>
    <row r="1846" spans="1:2" ht="15.75" x14ac:dyDescent="0.2">
      <c r="A1846" s="14"/>
      <c r="B1846" s="14"/>
    </row>
    <row r="1847" spans="1:2" ht="15.75" x14ac:dyDescent="0.2">
      <c r="A1847" s="14"/>
      <c r="B1847" s="14"/>
    </row>
    <row r="1848" spans="1:2" ht="15.75" x14ac:dyDescent="0.2">
      <c r="A1848" s="14"/>
      <c r="B1848" s="14"/>
    </row>
    <row r="1849" spans="1:2" ht="15.75" x14ac:dyDescent="0.2">
      <c r="A1849" s="14"/>
      <c r="B1849" s="14"/>
    </row>
    <row r="1850" spans="1:2" ht="15.75" x14ac:dyDescent="0.2">
      <c r="A1850" s="14"/>
      <c r="B1850" s="14"/>
    </row>
    <row r="1851" spans="1:2" ht="15.75" x14ac:dyDescent="0.2">
      <c r="A1851" s="14"/>
      <c r="B1851" s="14"/>
    </row>
    <row r="1852" spans="1:2" ht="15.75" x14ac:dyDescent="0.2">
      <c r="A1852" s="14"/>
      <c r="B1852" s="14"/>
    </row>
    <row r="1853" spans="1:2" ht="15.75" x14ac:dyDescent="0.2">
      <c r="A1853" s="14"/>
      <c r="B1853" s="14"/>
    </row>
    <row r="1854" spans="1:2" ht="15.75" x14ac:dyDescent="0.2">
      <c r="A1854" s="14"/>
      <c r="B1854" s="14"/>
    </row>
    <row r="1855" spans="1:2" ht="15.75" x14ac:dyDescent="0.2">
      <c r="A1855" s="14"/>
      <c r="B1855" s="14"/>
    </row>
    <row r="1856" spans="1:2" ht="15.75" x14ac:dyDescent="0.2">
      <c r="A1856" s="14"/>
      <c r="B1856" s="14"/>
    </row>
    <row r="1857" spans="1:2" ht="15.75" x14ac:dyDescent="0.2">
      <c r="A1857" s="14"/>
      <c r="B1857" s="14"/>
    </row>
    <row r="1858" spans="1:2" ht="15.75" x14ac:dyDescent="0.2">
      <c r="A1858" s="14"/>
      <c r="B1858" s="14"/>
    </row>
    <row r="1859" spans="1:2" ht="15.75" x14ac:dyDescent="0.2">
      <c r="A1859" s="14"/>
      <c r="B1859" s="14"/>
    </row>
    <row r="1860" spans="1:2" ht="15.75" x14ac:dyDescent="0.2">
      <c r="A1860" s="14"/>
      <c r="B1860" s="14"/>
    </row>
    <row r="1861" spans="1:2" ht="15.75" x14ac:dyDescent="0.2">
      <c r="A1861" s="14"/>
      <c r="B1861" s="14"/>
    </row>
    <row r="1862" spans="1:2" ht="15.75" x14ac:dyDescent="0.2">
      <c r="A1862" s="14"/>
      <c r="B1862" s="14"/>
    </row>
    <row r="1863" spans="1:2" ht="15.75" x14ac:dyDescent="0.2">
      <c r="A1863" s="14"/>
      <c r="B1863" s="14"/>
    </row>
    <row r="1864" spans="1:2" ht="15.75" x14ac:dyDescent="0.2">
      <c r="A1864" s="14"/>
      <c r="B1864" s="14"/>
    </row>
    <row r="1865" spans="1:2" ht="15.75" x14ac:dyDescent="0.2">
      <c r="A1865" s="14"/>
      <c r="B1865" s="14"/>
    </row>
    <row r="1866" spans="1:2" ht="15.75" x14ac:dyDescent="0.2">
      <c r="A1866" s="14"/>
      <c r="B1866" s="14"/>
    </row>
    <row r="1867" spans="1:2" ht="15.75" x14ac:dyDescent="0.2">
      <c r="A1867" s="14"/>
      <c r="B1867" s="14"/>
    </row>
    <row r="1868" spans="1:2" ht="15.75" x14ac:dyDescent="0.2">
      <c r="A1868" s="14"/>
      <c r="B1868" s="14"/>
    </row>
    <row r="1869" spans="1:2" ht="15.75" x14ac:dyDescent="0.2">
      <c r="A1869" s="14"/>
      <c r="B1869" s="14"/>
    </row>
    <row r="1870" spans="1:2" ht="15.75" x14ac:dyDescent="0.2">
      <c r="A1870" s="14"/>
      <c r="B1870" s="14"/>
    </row>
    <row r="1871" spans="1:2" ht="15.75" x14ac:dyDescent="0.2">
      <c r="A1871" s="14"/>
      <c r="B1871" s="14"/>
    </row>
    <row r="1872" spans="1:2" ht="15.75" x14ac:dyDescent="0.2">
      <c r="A1872" s="14"/>
      <c r="B1872" s="14"/>
    </row>
    <row r="1873" spans="1:2" ht="15.75" x14ac:dyDescent="0.2">
      <c r="A1873" s="14"/>
      <c r="B1873" s="14"/>
    </row>
    <row r="1874" spans="1:2" ht="15.75" x14ac:dyDescent="0.2">
      <c r="A1874" s="14"/>
      <c r="B1874" s="14"/>
    </row>
    <row r="1875" spans="1:2" ht="15.75" x14ac:dyDescent="0.2">
      <c r="A1875" s="14"/>
    </row>
  </sheetData>
  <mergeCells count="5">
    <mergeCell ref="B6:G6"/>
    <mergeCell ref="A21:B21"/>
    <mergeCell ref="A1:G1"/>
    <mergeCell ref="A3:G3"/>
    <mergeCell ref="A4:G4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scale="95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0" workbookViewId="0">
      <selection activeCell="F45" sqref="F45"/>
    </sheetView>
  </sheetViews>
  <sheetFormatPr defaultRowHeight="12.75" x14ac:dyDescent="0.2"/>
  <cols>
    <col min="1" max="1" width="55" style="142" customWidth="1"/>
    <col min="2" max="2" width="16" customWidth="1"/>
    <col min="3" max="3" width="0.140625" customWidth="1"/>
    <col min="4" max="4" width="15.140625" customWidth="1"/>
    <col min="5" max="5" width="0.140625" customWidth="1"/>
  </cols>
  <sheetData>
    <row r="1" spans="1:6" ht="15" x14ac:dyDescent="0.2">
      <c r="B1" s="242" t="s">
        <v>82</v>
      </c>
      <c r="C1" s="242"/>
      <c r="D1" s="242"/>
      <c r="E1" s="242"/>
      <c r="F1" s="60"/>
    </row>
    <row r="3" spans="1:6" ht="27" customHeight="1" x14ac:dyDescent="0.2">
      <c r="A3" s="244" t="s">
        <v>147</v>
      </c>
      <c r="B3" s="244"/>
      <c r="C3" s="244"/>
      <c r="D3" s="244"/>
      <c r="E3" s="244"/>
    </row>
    <row r="4" spans="1:6" ht="36" customHeight="1" x14ac:dyDescent="0.2">
      <c r="B4" s="243" t="s">
        <v>184</v>
      </c>
      <c r="C4" s="243"/>
      <c r="D4" s="243"/>
      <c r="E4" s="243"/>
    </row>
    <row r="5" spans="1:6" ht="62.25" customHeight="1" x14ac:dyDescent="0.2">
      <c r="A5" s="143" t="s">
        <v>7</v>
      </c>
      <c r="B5" s="22" t="s">
        <v>33</v>
      </c>
      <c r="C5" s="22" t="s">
        <v>70</v>
      </c>
      <c r="D5" s="22" t="s">
        <v>72</v>
      </c>
      <c r="E5" s="22" t="s">
        <v>79</v>
      </c>
    </row>
    <row r="6" spans="1:6" ht="24.95" customHeight="1" x14ac:dyDescent="0.2">
      <c r="A6" s="144" t="s">
        <v>73</v>
      </c>
      <c r="B6" s="23">
        <f>SUM(B7:B8)</f>
        <v>23264805</v>
      </c>
      <c r="C6" s="23">
        <f>SUM(C7)</f>
        <v>0</v>
      </c>
      <c r="D6" s="23">
        <f>SUM(D7:D8)</f>
        <v>23253422</v>
      </c>
      <c r="E6" s="23">
        <f>SUM(E7)</f>
        <v>0</v>
      </c>
    </row>
    <row r="7" spans="1:6" ht="24.95" customHeight="1" x14ac:dyDescent="0.2">
      <c r="A7" s="145" t="s">
        <v>185</v>
      </c>
      <c r="B7" s="141">
        <v>8687305</v>
      </c>
      <c r="C7" s="141"/>
      <c r="D7" s="141">
        <v>8675922</v>
      </c>
      <c r="E7" s="141"/>
    </row>
    <row r="8" spans="1:6" ht="24.95" customHeight="1" x14ac:dyDescent="0.2">
      <c r="A8" s="145" t="s">
        <v>186</v>
      </c>
      <c r="B8" s="141">
        <v>14577500</v>
      </c>
      <c r="C8" s="141"/>
      <c r="D8" s="141">
        <v>14577500</v>
      </c>
      <c r="E8" s="141"/>
    </row>
    <row r="9" spans="1:6" ht="24.95" customHeight="1" x14ac:dyDescent="0.2">
      <c r="A9" s="144" t="s">
        <v>75</v>
      </c>
      <c r="B9" s="23">
        <f>SUM(B10:B22)</f>
        <v>144186072</v>
      </c>
      <c r="C9" s="23">
        <f>SUM(C10:C22)</f>
        <v>0</v>
      </c>
      <c r="D9" s="23">
        <f>SUM(D10:D22)</f>
        <v>109019673</v>
      </c>
      <c r="E9" s="23">
        <f>SUM(E10:E22)</f>
        <v>0</v>
      </c>
    </row>
    <row r="10" spans="1:6" ht="24.95" customHeight="1" x14ac:dyDescent="0.2">
      <c r="A10" s="146" t="s">
        <v>187</v>
      </c>
      <c r="B10" s="141">
        <v>6672000</v>
      </c>
      <c r="C10" s="141"/>
      <c r="D10" s="141"/>
      <c r="E10" s="141"/>
    </row>
    <row r="11" spans="1:6" ht="36" customHeight="1" x14ac:dyDescent="0.2">
      <c r="A11" s="146" t="s">
        <v>188</v>
      </c>
      <c r="B11" s="141">
        <v>2499000</v>
      </c>
      <c r="C11" s="141"/>
      <c r="D11" s="141"/>
      <c r="E11" s="141"/>
    </row>
    <row r="12" spans="1:6" ht="30" customHeight="1" x14ac:dyDescent="0.2">
      <c r="A12" s="146" t="s">
        <v>189</v>
      </c>
      <c r="B12" s="141">
        <v>20000000</v>
      </c>
      <c r="C12" s="141"/>
      <c r="D12" s="141">
        <v>10000000</v>
      </c>
      <c r="E12" s="141"/>
    </row>
    <row r="13" spans="1:6" ht="24.95" customHeight="1" x14ac:dyDescent="0.2">
      <c r="A13" s="146" t="s">
        <v>190</v>
      </c>
      <c r="B13" s="141">
        <v>10000000</v>
      </c>
      <c r="C13" s="141"/>
      <c r="D13" s="141"/>
      <c r="E13" s="141"/>
    </row>
    <row r="14" spans="1:6" ht="31.5" customHeight="1" x14ac:dyDescent="0.2">
      <c r="A14" s="147" t="s">
        <v>191</v>
      </c>
      <c r="B14" s="141">
        <v>25299966</v>
      </c>
      <c r="C14" s="141"/>
      <c r="D14" s="141">
        <v>25299966</v>
      </c>
      <c r="E14" s="141"/>
    </row>
    <row r="15" spans="1:6" ht="33.75" customHeight="1" x14ac:dyDescent="0.2">
      <c r="A15" s="147" t="s">
        <v>192</v>
      </c>
      <c r="B15" s="141">
        <v>25515106</v>
      </c>
      <c r="C15" s="141"/>
      <c r="D15" s="141">
        <v>25515106</v>
      </c>
      <c r="E15" s="141"/>
    </row>
    <row r="16" spans="1:6" ht="32.25" customHeight="1" x14ac:dyDescent="0.2">
      <c r="A16" s="147" t="s">
        <v>193</v>
      </c>
      <c r="B16" s="141">
        <v>20000000</v>
      </c>
      <c r="C16" s="141"/>
      <c r="D16" s="141">
        <v>14004601</v>
      </c>
      <c r="E16" s="141"/>
    </row>
    <row r="17" spans="1:5" ht="33.75" customHeight="1" x14ac:dyDescent="0.2">
      <c r="A17" s="146" t="s">
        <v>194</v>
      </c>
      <c r="B17" s="141">
        <v>3500000</v>
      </c>
      <c r="C17" s="141"/>
      <c r="D17" s="141">
        <v>3500000</v>
      </c>
      <c r="E17" s="141"/>
    </row>
    <row r="18" spans="1:5" ht="33.75" customHeight="1" x14ac:dyDescent="0.2">
      <c r="A18" s="146" t="s">
        <v>199</v>
      </c>
      <c r="B18" s="141">
        <v>15000000</v>
      </c>
      <c r="C18" s="141"/>
      <c r="D18" s="141">
        <v>15000000</v>
      </c>
      <c r="E18" s="141"/>
    </row>
    <row r="19" spans="1:5" ht="33.75" customHeight="1" x14ac:dyDescent="0.2">
      <c r="A19" s="146" t="s">
        <v>198</v>
      </c>
      <c r="B19" s="141">
        <v>10000000</v>
      </c>
      <c r="C19" s="141"/>
      <c r="D19" s="141">
        <v>10000000</v>
      </c>
      <c r="E19" s="141"/>
    </row>
    <row r="20" spans="1:5" ht="24.95" customHeight="1" x14ac:dyDescent="0.2">
      <c r="A20" s="146" t="s">
        <v>197</v>
      </c>
      <c r="B20" s="141">
        <v>747000</v>
      </c>
      <c r="C20" s="141"/>
      <c r="D20" s="141">
        <v>747000</v>
      </c>
      <c r="E20" s="141"/>
    </row>
    <row r="21" spans="1:5" ht="24.95" customHeight="1" x14ac:dyDescent="0.2">
      <c r="A21" s="146" t="s">
        <v>196</v>
      </c>
      <c r="B21" s="141">
        <v>100000</v>
      </c>
      <c r="C21" s="141"/>
      <c r="D21" s="141">
        <v>100000</v>
      </c>
      <c r="E21" s="141"/>
    </row>
    <row r="22" spans="1:5" ht="40.5" customHeight="1" x14ac:dyDescent="0.2">
      <c r="A22" s="146" t="s">
        <v>195</v>
      </c>
      <c r="B22" s="141">
        <v>4853000</v>
      </c>
      <c r="C22" s="141"/>
      <c r="D22" s="141">
        <v>4853000</v>
      </c>
      <c r="E22" s="141"/>
    </row>
    <row r="23" spans="1:5" ht="24.95" customHeight="1" x14ac:dyDescent="0.2">
      <c r="A23" s="148" t="s">
        <v>28</v>
      </c>
      <c r="B23" s="24">
        <f>B9+B6</f>
        <v>167450877</v>
      </c>
      <c r="C23" s="24">
        <f>C6+C9</f>
        <v>0</v>
      </c>
      <c r="D23" s="24">
        <f>D6+D9</f>
        <v>132273095</v>
      </c>
      <c r="E23" s="24">
        <f>E6+E9</f>
        <v>0</v>
      </c>
    </row>
    <row r="27" spans="1:5" x14ac:dyDescent="0.2">
      <c r="B27" s="3"/>
      <c r="C27" s="3"/>
      <c r="D27" s="3"/>
    </row>
    <row r="28" spans="1:5" x14ac:dyDescent="0.2">
      <c r="B28" s="3"/>
      <c r="C28" s="3"/>
      <c r="D28" s="3"/>
    </row>
    <row r="29" spans="1:5" x14ac:dyDescent="0.2">
      <c r="B29" s="3"/>
      <c r="C29" s="3"/>
      <c r="D29" s="3"/>
    </row>
    <row r="34" spans="2:4" x14ac:dyDescent="0.2">
      <c r="B34" s="3"/>
      <c r="C34" s="3"/>
      <c r="D34" s="3"/>
    </row>
    <row r="35" spans="2:4" x14ac:dyDescent="0.2">
      <c r="B35" s="3"/>
      <c r="D35" s="3"/>
    </row>
    <row r="36" spans="2:4" x14ac:dyDescent="0.2">
      <c r="B36" s="3"/>
      <c r="C36" s="3"/>
      <c r="D36" s="3"/>
    </row>
    <row r="39" spans="2:4" x14ac:dyDescent="0.2">
      <c r="B39" s="3"/>
      <c r="D39" s="3"/>
    </row>
    <row r="40" spans="2:4" x14ac:dyDescent="0.2">
      <c r="B40" s="3"/>
      <c r="D40" s="3"/>
    </row>
    <row r="41" spans="2:4" x14ac:dyDescent="0.2">
      <c r="B41" s="3"/>
      <c r="C41" s="3"/>
      <c r="D41" s="3"/>
    </row>
    <row r="42" spans="2:4" x14ac:dyDescent="0.2">
      <c r="B42" s="3"/>
      <c r="C42" s="3"/>
      <c r="D42" s="3"/>
    </row>
  </sheetData>
  <mergeCells count="3">
    <mergeCell ref="B1:E1"/>
    <mergeCell ref="B4:E4"/>
    <mergeCell ref="A3:E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20</vt:i4>
      </vt:variant>
    </vt:vector>
  </HeadingPairs>
  <TitlesOfParts>
    <vt:vector size="32" baseType="lpstr">
      <vt:lpstr>1 melléklet Önk</vt:lpstr>
      <vt:lpstr>1 melléklet Hiv</vt:lpstr>
      <vt:lpstr>1 melléklet MŰv Kp</vt:lpstr>
      <vt:lpstr>1 melléklet szoc kp</vt:lpstr>
      <vt:lpstr>1 melléklet óvoda</vt:lpstr>
      <vt:lpstr>1 melléklet VG</vt:lpstr>
      <vt:lpstr>1 melléklet mindö</vt:lpstr>
      <vt:lpstr>2 melléklet</vt:lpstr>
      <vt:lpstr>3 melléklet</vt:lpstr>
      <vt:lpstr>4 tábla segély </vt:lpstr>
      <vt:lpstr>5 mell adó</vt:lpstr>
      <vt:lpstr>6 mell </vt:lpstr>
      <vt:lpstr>'1 melléklet Hiv'!Nyomtatási_cím</vt:lpstr>
      <vt:lpstr>'1 melléklet mindö'!Nyomtatási_cím</vt:lpstr>
      <vt:lpstr>'1 melléklet MŰv Kp'!Nyomtatási_cím</vt:lpstr>
      <vt:lpstr>'1 melléklet óvoda'!Nyomtatási_cím</vt:lpstr>
      <vt:lpstr>'1 melléklet Önk'!Nyomtatási_cím</vt:lpstr>
      <vt:lpstr>'1 melléklet szoc kp'!Nyomtatási_cím</vt:lpstr>
      <vt:lpstr>'1 melléklet VG'!Nyomtatási_cím</vt:lpstr>
      <vt:lpstr>'4 tábla segély '!Nyomtatási_cím</vt:lpstr>
      <vt:lpstr>'5 mell adó'!Nyomtatási_cím</vt:lpstr>
      <vt:lpstr>'1 melléklet Hiv'!Nyomtatási_terület</vt:lpstr>
      <vt:lpstr>'1 melléklet mindö'!Nyomtatási_terület</vt:lpstr>
      <vt:lpstr>'1 melléklet MŰv Kp'!Nyomtatási_terület</vt:lpstr>
      <vt:lpstr>'1 melléklet óvoda'!Nyomtatási_terület</vt:lpstr>
      <vt:lpstr>'1 melléklet Önk'!Nyomtatási_terület</vt:lpstr>
      <vt:lpstr>'1 melléklet szoc kp'!Nyomtatási_terület</vt:lpstr>
      <vt:lpstr>'1 melléklet VG'!Nyomtatási_terület</vt:lpstr>
      <vt:lpstr>'2 melléklet'!Nyomtatási_terület</vt:lpstr>
      <vt:lpstr>'3 melléklet'!Nyomtatási_terület</vt:lpstr>
      <vt:lpstr>'4 tábla segély '!Nyomtatási_terület</vt:lpstr>
      <vt:lpstr>'5 mell adó'!Nyomtatási_terület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2018-09-19T12:07:28Z</cp:lastPrinted>
  <dcterms:created xsi:type="dcterms:W3CDTF">1997-01-17T14:02:09Z</dcterms:created>
  <dcterms:modified xsi:type="dcterms:W3CDTF">2018-09-20T06:49:28Z</dcterms:modified>
</cp:coreProperties>
</file>